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70" windowWidth="13545" windowHeight="10440" tabRatio="650" activeTab="0"/>
  </bookViews>
  <sheets>
    <sheet name="Page 1" sheetId="1" r:id="rId1"/>
    <sheet name="Page 2" sheetId="2" r:id="rId2"/>
    <sheet name="Page 3" sheetId="3" r:id="rId3"/>
    <sheet name="Auxiliaries" sheetId="4" state="hidden" r:id="rId4"/>
    <sheet name="Bi-Quilles" sheetId="5" r:id="rId5"/>
    <sheet name="Bi-Safrans" sheetId="6" r:id="rId6"/>
    <sheet name="LEXIQUE 2024" sheetId="7" r:id="rId7"/>
  </sheets>
  <externalReferences>
    <externalReference r:id="rId10"/>
  </externalReferences>
  <definedNames>
    <definedName name="Bas_Etai">'Auxiliaries'!$C$24:$C$26</definedName>
    <definedName name="BasEtai">'[1]Auxiliaries'!$G$49:$G$51</definedName>
    <definedName name="Chandeliers">'[1]Auxiliaries'!$K$18:$K$22</definedName>
    <definedName name="Class">'Page 1'!$F$28</definedName>
    <definedName name="Coque">'Auxiliaries'!$H$43:$H$49</definedName>
    <definedName name="Déplacement">'Auxiliaries'!$F$4:$F$8</definedName>
    <definedName name="Dormant">'Auxiliaries'!$C$33:$C$35</definedName>
    <definedName name="EnergieManuelle">'[1]Auxiliaries'!$G$56:$G$59</definedName>
    <definedName name="Etaiavant">'[1]Auxiliaries'!$G$31:$G$34</definedName>
    <definedName name="Fraction">'Auxiliaries'!$H$24:$H$28</definedName>
    <definedName name="Gréement">'Auxiliaries'!$F$24:$F$27</definedName>
    <definedName name="Hélice">'Auxiliaries'!$H$16:$H$19</definedName>
    <definedName name="Matériau">'Auxiliaries'!$C$16:$C$21</definedName>
    <definedName name="Matériauchand">'[1]Auxiliaries'!$K$25:$K$30</definedName>
    <definedName name="MCG">'Auxiliaries'!$H$33:$H$34</definedName>
    <definedName name="MWT">'Auxiliaries'!$F$33:$F$36</definedName>
    <definedName name="Partic">'Auxiliaries'!$C$3:$C$11</definedName>
    <definedName name="Quille">'Auxiliaries'!$H$4:$H$8</definedName>
    <definedName name="Spin">'Auxiliaries'!$F$43:$F$48</definedName>
    <definedName name="vcg">'Auxiliaries'!$F$16:$F$17</definedName>
  </definedNames>
  <calcPr fullCalcOnLoad="1"/>
</workbook>
</file>

<file path=xl/comments1.xml><?xml version="1.0" encoding="utf-8"?>
<comments xmlns="http://schemas.openxmlformats.org/spreadsheetml/2006/main">
  <authors>
    <author>Jean Louis CON TI</author>
  </authors>
  <commentList>
    <comment ref="F28" authorId="0">
      <text>
        <r>
          <rPr>
            <b/>
            <sz val="8"/>
            <rFont val="Tahoma"/>
            <family val="2"/>
          </rPr>
          <t>HINT: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Se servir de la touche &lt;TAB&gt; pour naviguer.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JL-C</author>
  </authors>
  <commentList>
    <comment ref="O59" authorId="0">
      <text>
        <r>
          <rPr>
            <b/>
            <sz val="9"/>
            <color indexed="10"/>
            <rFont val="Tahoma"/>
            <family val="2"/>
          </rPr>
          <t>PRECISEZ SVP</t>
        </r>
      </text>
    </comment>
  </commentList>
</comments>
</file>

<file path=xl/sharedStrings.xml><?xml version="1.0" encoding="utf-8"?>
<sst xmlns="http://schemas.openxmlformats.org/spreadsheetml/2006/main" count="523" uniqueCount="395">
  <si>
    <t>Nom de la Série:</t>
  </si>
  <si>
    <t>Constructeur :</t>
  </si>
  <si>
    <t>IDENTIFICATION</t>
  </si>
  <si>
    <t>CARACTERISTIQUES de la COQUE &amp; des APPENDICES</t>
  </si>
  <si>
    <t>COQUE :</t>
  </si>
  <si>
    <t>Tirant d' Eau :</t>
  </si>
  <si>
    <t>ISO 12217-2:</t>
  </si>
  <si>
    <t>Catégorie de Navigation :</t>
  </si>
  <si>
    <t>Nombre maximum de passagers :</t>
  </si>
  <si>
    <t>Déplacement :</t>
  </si>
  <si>
    <t>Particularités :</t>
  </si>
  <si>
    <t>Déplacement =</t>
  </si>
  <si>
    <t>Longueur Hors Tout =</t>
  </si>
  <si>
    <t>mini =</t>
  </si>
  <si>
    <t>Bau Maxi =</t>
  </si>
  <si>
    <t>maxi =</t>
  </si>
  <si>
    <t>QUILLE(s) :</t>
  </si>
  <si>
    <t>Nombre de Quilles :</t>
  </si>
  <si>
    <t>Nature de la Quille(s):</t>
  </si>
  <si>
    <t>Voile de Quille :</t>
  </si>
  <si>
    <t>Ailettes :</t>
  </si>
  <si>
    <t>Bulbe :</t>
  </si>
  <si>
    <t>Matériau :</t>
  </si>
  <si>
    <t>kg</t>
  </si>
  <si>
    <t>Nombre de Gouvernails :</t>
  </si>
  <si>
    <t>GOUVERNAIL(s) :</t>
  </si>
  <si>
    <t>m</t>
  </si>
  <si>
    <t>P1-P29</t>
  </si>
  <si>
    <t>GTE</t>
  </si>
  <si>
    <t>PTE</t>
  </si>
  <si>
    <t>Racing</t>
  </si>
  <si>
    <t>Standard</t>
  </si>
  <si>
    <t>"Q"</t>
  </si>
  <si>
    <t>"DL"</t>
  </si>
  <si>
    <t>"DI"</t>
  </si>
  <si>
    <t>Partic</t>
  </si>
  <si>
    <t>P1-G49</t>
  </si>
  <si>
    <t>Pesée IRC</t>
  </si>
  <si>
    <t>Croisière</t>
  </si>
  <si>
    <t>Stabilité IMS</t>
  </si>
  <si>
    <t>ISO-en Condition Lège (Masse lcc)</t>
  </si>
  <si>
    <t>ISO-en Condition Minilale de Navigation (Masse moc)</t>
  </si>
  <si>
    <t>ISO-en Condition En Charge (Masse ldc)</t>
  </si>
  <si>
    <t>P1-K56</t>
  </si>
  <si>
    <t>Fixe</t>
  </si>
  <si>
    <t>Bloquée en Position Basse</t>
  </si>
  <si>
    <t>Orientable</t>
  </si>
  <si>
    <t>Inclinable</t>
  </si>
  <si>
    <t>Relevable</t>
  </si>
  <si>
    <t>Masse =</t>
  </si>
  <si>
    <t>P1-N58</t>
  </si>
  <si>
    <t>Fonte</t>
  </si>
  <si>
    <t>Plomb</t>
  </si>
  <si>
    <t>composite</t>
  </si>
  <si>
    <t>Tôle Aluminium</t>
  </si>
  <si>
    <t>Tôle Acier</t>
  </si>
  <si>
    <t>Quille</t>
  </si>
  <si>
    <t>Matériau</t>
  </si>
  <si>
    <t>P1-N60</t>
  </si>
  <si>
    <t>P1-N62</t>
  </si>
  <si>
    <t>P1-N64</t>
  </si>
  <si>
    <t xml:space="preserve">vcg </t>
  </si>
  <si>
    <t>Par rapport à DWL=</t>
  </si>
  <si>
    <t>Par Rapoort au Fond de Coque=</t>
  </si>
  <si>
    <r>
      <t>VCG du bateau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correspondant à ce Déplacement </t>
    </r>
    <r>
      <rPr>
        <b/>
        <i/>
        <sz val="10"/>
        <color indexed="8"/>
        <rFont val="Arial"/>
        <family val="2"/>
      </rPr>
      <t>=</t>
    </r>
  </si>
  <si>
    <t>APPENDICES :</t>
  </si>
  <si>
    <t>PROPULSION MECANIQUE FIXE ?</t>
  </si>
  <si>
    <t>Moteur Inboard:</t>
  </si>
  <si>
    <t>OUI</t>
  </si>
  <si>
    <t>NON</t>
  </si>
  <si>
    <t>Moteur Hors-bord en Puit :</t>
  </si>
  <si>
    <t>Marque:</t>
  </si>
  <si>
    <t>Modèle :</t>
  </si>
  <si>
    <t>Type de l' Hélice :</t>
  </si>
  <si>
    <t>P2G9</t>
  </si>
  <si>
    <t>Hélice</t>
  </si>
  <si>
    <t>Solide</t>
  </si>
  <si>
    <t>Pas d' Hélice</t>
  </si>
  <si>
    <t>Rabattable</t>
  </si>
  <si>
    <t>Nombre de Pâles :</t>
  </si>
  <si>
    <t xml:space="preserve">   </t>
  </si>
  <si>
    <t>Référence de l' Embase :</t>
  </si>
  <si>
    <t xml:space="preserve">  (Ex: VOLVO /130S  ou  YANMAR SD20)</t>
  </si>
  <si>
    <t>E</t>
  </si>
  <si>
    <t>CARACTERISTIQUES du GREEMENT :</t>
  </si>
  <si>
    <t>Bas-Etai :</t>
  </si>
  <si>
    <t>Le Pataras est il réglable ?</t>
  </si>
  <si>
    <t>Nombre de paires de Bastaques :</t>
  </si>
  <si>
    <t>Type de Gréement :</t>
  </si>
  <si>
    <t>P2G36</t>
  </si>
  <si>
    <t>P2G47</t>
  </si>
  <si>
    <t>P2G45</t>
  </si>
  <si>
    <t>MCG</t>
  </si>
  <si>
    <t>P2G52</t>
  </si>
  <si>
    <t>Spin</t>
  </si>
  <si>
    <t>P2P61</t>
  </si>
  <si>
    <t>Coque</t>
  </si>
  <si>
    <t>P2G27</t>
  </si>
  <si>
    <t>P2M27</t>
  </si>
  <si>
    <t>Gréement</t>
  </si>
  <si>
    <t>Fraction</t>
  </si>
  <si>
    <t>Sloop</t>
  </si>
  <si>
    <t>Ketch</t>
  </si>
  <si>
    <t>Goelette</t>
  </si>
  <si>
    <t>Cat Boat</t>
  </si>
  <si>
    <t>En Tête</t>
  </si>
  <si>
    <t>7/8 ème</t>
  </si>
  <si>
    <t>7/9 ème</t>
  </si>
  <si>
    <t>9/10 ème</t>
  </si>
  <si>
    <t>Ajustable</t>
  </si>
  <si>
    <t>Absent</t>
  </si>
  <si>
    <t>par rapport au Vit de Mulet</t>
  </si>
  <si>
    <t>par rapport au Pied de Mât</t>
  </si>
  <si>
    <t>Monolithique Verre "E"</t>
  </si>
  <si>
    <t>Sandwich et fibres de Verre "E"</t>
  </si>
  <si>
    <t>Bois</t>
  </si>
  <si>
    <t>Aluminium</t>
  </si>
  <si>
    <t>Acier</t>
  </si>
  <si>
    <t>Carbone</t>
  </si>
  <si>
    <t>Symétriques uniquement</t>
  </si>
  <si>
    <t>Asymétriques sur étrave uniquement</t>
  </si>
  <si>
    <t>Symétriques et Asymétriques sur tangon</t>
  </si>
  <si>
    <t>Pas de Spinnaker à Bord</t>
  </si>
  <si>
    <t>Asymétriques sur Bout-Dehors orientable</t>
  </si>
  <si>
    <t>Asymétriques sur Bout-Dehors Fixe uniquement</t>
  </si>
  <si>
    <t>Bas_Etai</t>
  </si>
  <si>
    <t>Complêt prêt à être gréer</t>
  </si>
  <si>
    <t>Complêt sans les Drisses (IMS)</t>
  </si>
  <si>
    <t>Tube + Dormant</t>
  </si>
  <si>
    <t>Non Estimé</t>
  </si>
  <si>
    <t>3/4</t>
  </si>
  <si>
    <t>MWT</t>
  </si>
  <si>
    <t>Autres  (ex Kevlar, Verre "S", etc)</t>
  </si>
  <si>
    <r>
      <t>Mesures de Gréement</t>
    </r>
    <r>
      <rPr>
        <sz val="10"/>
        <color indexed="12"/>
        <rFont val="Arial"/>
        <family val="2"/>
      </rPr>
      <t xml:space="preserve"> obligatoirement Déclarées.</t>
    </r>
  </si>
  <si>
    <t>GRAND VOILE :</t>
  </si>
  <si>
    <t>P</t>
  </si>
  <si>
    <t>P =</t>
  </si>
  <si>
    <t>E =</t>
  </si>
  <si>
    <t>Défaut</t>
  </si>
  <si>
    <t>0.205 * E</t>
  </si>
  <si>
    <t>0.368 * E</t>
  </si>
  <si>
    <t>0.633 * E</t>
  </si>
  <si>
    <t>0.837 * E</t>
  </si>
  <si>
    <t xml:space="preserve">m²  </t>
  </si>
  <si>
    <t>J</t>
  </si>
  <si>
    <t>Base Triangle Avant</t>
  </si>
  <si>
    <t>J =</t>
  </si>
  <si>
    <t>Enrouleur de Foc ?</t>
  </si>
  <si>
    <t>1.40 * J</t>
  </si>
  <si>
    <t>ISP</t>
  </si>
  <si>
    <t>ISP =</t>
  </si>
  <si>
    <t>Lattes Interdites</t>
  </si>
  <si>
    <t>SPL</t>
  </si>
  <si>
    <t>SPL =</t>
  </si>
  <si>
    <t>SLU =</t>
  </si>
  <si>
    <t>SLE =</t>
  </si>
  <si>
    <t>1.8*SPL</t>
  </si>
  <si>
    <t>PLUS GRAND SPINNAKER ASYMETRIQUE :</t>
  </si>
  <si>
    <t>TPS</t>
  </si>
  <si>
    <t>TPS =</t>
  </si>
  <si>
    <t>Gréement dormant :</t>
  </si>
  <si>
    <t>P2R35</t>
  </si>
  <si>
    <t>Dormant</t>
  </si>
  <si>
    <t>Acier Toronné</t>
  </si>
  <si>
    <t>Rod</t>
  </si>
  <si>
    <t>Fibres</t>
  </si>
  <si>
    <t>PLUS GRAND SPINNAKER SYMETRIQUE :</t>
  </si>
  <si>
    <t>m²</t>
  </si>
  <si>
    <t>Surface Mesurée</t>
  </si>
  <si>
    <t xml:space="preserve">SLU+SLE = 1.9 * RAC( ISP² + SPL²)  </t>
  </si>
  <si>
    <t xml:space="preserve">                 Lattés ?</t>
  </si>
  <si>
    <t xml:space="preserve">    Guidant Libre ?</t>
  </si>
  <si>
    <t>L</t>
  </si>
  <si>
    <t>Distance longitudinale</t>
  </si>
  <si>
    <t>T</t>
  </si>
  <si>
    <t>Distance transversale</t>
  </si>
  <si>
    <t>Span</t>
  </si>
  <si>
    <t>Hauteur</t>
  </si>
  <si>
    <t>RCL</t>
  </si>
  <si>
    <t>Largeur en haut</t>
  </si>
  <si>
    <t>TCL</t>
  </si>
  <si>
    <t>Largeur en Bas</t>
  </si>
  <si>
    <t>RTh</t>
  </si>
  <si>
    <t>Epaisseur Maxi en haut</t>
  </si>
  <si>
    <t>TTh</t>
  </si>
  <si>
    <t>Epaisseur Maxi en bas</t>
  </si>
  <si>
    <t>Angle</t>
  </si>
  <si>
    <t>Inclinaison</t>
  </si>
  <si>
    <t>Classe :</t>
  </si>
  <si>
    <t>D E R I V E   /   Q U I L L E</t>
  </si>
  <si>
    <t>B U L B E S</t>
  </si>
  <si>
    <t>BC</t>
  </si>
  <si>
    <t>KBL</t>
  </si>
  <si>
    <t>Longueur maximale</t>
  </si>
  <si>
    <t>BY</t>
  </si>
  <si>
    <t>KBW</t>
  </si>
  <si>
    <t xml:space="preserve">Largeur maximale </t>
  </si>
  <si>
    <t>BS</t>
  </si>
  <si>
    <t>KBH</t>
  </si>
  <si>
    <t>Hauteur maximale</t>
  </si>
  <si>
    <t>Largeur moyenne</t>
  </si>
  <si>
    <t>BT</t>
  </si>
  <si>
    <t>Epaisseur Maxi moyenne</t>
  </si>
  <si>
    <t>BF</t>
  </si>
  <si>
    <t>BX</t>
  </si>
  <si>
    <t>0.0350 * E</t>
  </si>
  <si>
    <t>Un fichier de coque avec ses appendices (Quille et Gouvernail), au format ORC (*.off), ou à défaut un fichier *.igs ou *.3dm d'une demie coque (jusqu'au livet).</t>
  </si>
  <si>
    <t>Un fichier *.dxf ou *.dwg du Gréemente et du Plan de Voilure.</t>
  </si>
  <si>
    <t>Le bateau est étudié lorsque le dossier est complet</t>
  </si>
  <si>
    <t>Fichiers à fournir :</t>
  </si>
  <si>
    <t>Documents et précisions à fournir :</t>
  </si>
  <si>
    <t>- La ''position'' du bateau standard par rapport aux différentes options proposées -</t>
  </si>
  <si>
    <t>- Les caractéristiques du moteur, de l’hélice et de l’arbre d’hélice ou ''Strut Drive'' -</t>
  </si>
  <si>
    <t>- Le descriptif des aménagements et des équipements -</t>
  </si>
  <si>
    <t>- Le dossier ICNN des éléments de calcul et de contrôle de certification -</t>
  </si>
  <si>
    <r>
      <rPr>
        <b/>
        <u val="single"/>
        <sz val="10"/>
        <color indexed="10"/>
        <rFont val="Calibri"/>
        <family val="2"/>
      </rPr>
      <t>ATTENTION</t>
    </r>
    <r>
      <rPr>
        <b/>
        <sz val="10"/>
        <color indexed="10"/>
        <rFont val="Calibri"/>
        <family val="2"/>
      </rPr>
      <t xml:space="preserve"> :</t>
    </r>
  </si>
  <si>
    <t>Architecte :</t>
  </si>
  <si>
    <t>Année de la Première Mise à l'Eau :</t>
  </si>
  <si>
    <t>VCG total de la Quille =</t>
  </si>
  <si>
    <t>CARACTERISTIQUES du MOTEUR :</t>
  </si>
  <si>
    <t>Diamètre :</t>
  </si>
  <si>
    <t xml:space="preserve"> mm</t>
  </si>
  <si>
    <t xml:space="preserve">          A</t>
  </si>
  <si>
    <t xml:space="preserve">   B</t>
  </si>
  <si>
    <t xml:space="preserve">                      C</t>
  </si>
  <si>
    <t xml:space="preserve">                  D</t>
  </si>
  <si>
    <t xml:space="preserve">    E</t>
  </si>
  <si>
    <t>Le mât est en tout point identique à celui d'origine fourni par le constructeur ?</t>
  </si>
  <si>
    <t>M A T :</t>
  </si>
  <si>
    <t>Marque :</t>
  </si>
  <si>
    <t>Masse :</t>
  </si>
  <si>
    <t>Hauteur CG :</t>
  </si>
  <si>
    <t>Posé sur le pont ?</t>
  </si>
  <si>
    <t>Orientable ?</t>
  </si>
  <si>
    <t xml:space="preserve"> OUI</t>
  </si>
  <si>
    <t>Avec Rétreint ?</t>
  </si>
  <si>
    <t>Avec Guignol ?</t>
  </si>
  <si>
    <t>Dans sa construction, a-t-on utilisé des fibres de Carbone ?</t>
  </si>
  <si>
    <t>Nombre de paires de Barres de Flèche :</t>
  </si>
  <si>
    <t>Etai Avant :</t>
  </si>
  <si>
    <t>Enrouleur de Grand Voile ?</t>
  </si>
  <si>
    <t>Dans la construction de la Bôme, a-t-on utilisé des fibres de Carbone ?</t>
  </si>
  <si>
    <t xml:space="preserve">Utilisation d'énergie autre que manuelle pour régler : </t>
  </si>
  <si>
    <t>Une (ou des) modifications ont elles été apportées par rapport au bateau d'origine ?</t>
  </si>
  <si>
    <t>Il y a-t-il une Cabine Avant Aménagée ?</t>
  </si>
  <si>
    <t>MHB =</t>
  </si>
  <si>
    <t>MUW =</t>
  </si>
  <si>
    <t>MTW =</t>
  </si>
  <si>
    <t>MHW =</t>
  </si>
  <si>
    <t>MQW =</t>
  </si>
  <si>
    <t>HHB =</t>
  </si>
  <si>
    <t>HUW =</t>
  </si>
  <si>
    <t>HTW =</t>
  </si>
  <si>
    <t>HHW =</t>
  </si>
  <si>
    <t>HQW =</t>
  </si>
  <si>
    <t>HLP =</t>
  </si>
  <si>
    <t>HLU =</t>
  </si>
  <si>
    <t>SHW =</t>
  </si>
  <si>
    <t>SFL =</t>
  </si>
  <si>
    <t xml:space="preserve">(SLU+SLE)/2 * (SFL + 4*SHW) / 6  </t>
  </si>
  <si>
    <t>.1125HLU * (1.445HLP + 2HQW + 2HTW + 1.5HTW + HUW +HHB/2)</t>
  </si>
  <si>
    <r>
      <t xml:space="preserve">.125 *HLP / </t>
    </r>
    <r>
      <rPr>
        <sz val="8"/>
        <color indexed="20"/>
        <rFont val="Arial"/>
        <family val="2"/>
      </rPr>
      <t>défaut</t>
    </r>
  </si>
  <si>
    <r>
      <t xml:space="preserve">.25 *HLP / </t>
    </r>
    <r>
      <rPr>
        <sz val="8"/>
        <color indexed="20"/>
        <rFont val="Arial"/>
        <family val="2"/>
      </rPr>
      <t>défaut</t>
    </r>
  </si>
  <si>
    <r>
      <t xml:space="preserve">.5 *HLP / </t>
    </r>
    <r>
      <rPr>
        <sz val="8"/>
        <color indexed="20"/>
        <rFont val="Arial"/>
        <family val="2"/>
      </rPr>
      <t>défaut</t>
    </r>
  </si>
  <si>
    <r>
      <t xml:space="preserve">.75 *HLP / </t>
    </r>
    <r>
      <rPr>
        <sz val="8"/>
        <color indexed="20"/>
        <rFont val="Arial"/>
        <family val="2"/>
      </rPr>
      <t>défaut</t>
    </r>
  </si>
  <si>
    <t>Largeur à Mi-Hauteur &lt; .75 Bordure</t>
  </si>
  <si>
    <t>DEFINITIONS</t>
  </si>
  <si>
    <t>Longueur de coque</t>
  </si>
  <si>
    <t>IG</t>
  </si>
  <si>
    <t>Hauteur de l'étai (Par rapport au livet de référence)</t>
  </si>
  <si>
    <t>Hauteur de la drisse de spinnaker (Par rapport au livet de référence)</t>
  </si>
  <si>
    <t>Base du triangle avant (Distance horizontale entre la face avant du mat et l'axe de l’étai au niveau du pont</t>
  </si>
  <si>
    <t>FSJ</t>
  </si>
  <si>
    <t>Distance horizontale entre l’extrémité avant de LOA et celle de J</t>
  </si>
  <si>
    <t>Distance relevée sur le mat entre la marque limite inférieure et la marque limite supérieure d’établissement du guindant de la grand-voile</t>
  </si>
  <si>
    <t>Distance relevée sur la bôme entre le bord arrière du mat et la marque extérieure de la bôme</t>
  </si>
  <si>
    <t>BAS</t>
  </si>
  <si>
    <t>Distance entre le point inférieur de la mesure de P et le livet de référence</t>
  </si>
  <si>
    <t>MHB</t>
  </si>
  <si>
    <t>Têtière d’une grand-voile (GV)</t>
  </si>
  <si>
    <t>MUW</t>
  </si>
  <si>
    <t>Largeur supérieure de GV au 7/8 de chute</t>
  </si>
  <si>
    <t>MTW</t>
  </si>
  <si>
    <t>Largeur haute de GV au 3/4 de chute</t>
  </si>
  <si>
    <t>MHW</t>
  </si>
  <si>
    <t>Largeur milieu de GV au 1/2 de chute</t>
  </si>
  <si>
    <t>MQW</t>
  </si>
  <si>
    <t>Largeur inférieure  de GV au 1/4 de chute</t>
  </si>
  <si>
    <t>HLU</t>
  </si>
  <si>
    <t>Guindant d’une voile d’avant (Foc, Génois, Code 0 ou Gennaker)</t>
  </si>
  <si>
    <t>HHB</t>
  </si>
  <si>
    <t>Têtière d’une voile d’avant (Foc, Génois, Code 0 ou Gennaker)</t>
  </si>
  <si>
    <t>HUW</t>
  </si>
  <si>
    <t>Largeur supérieure d’une voile d’avant au 7/8 de hauteur de la chute</t>
  </si>
  <si>
    <t>HTW</t>
  </si>
  <si>
    <t>Largeur haute d’une voile d’avant au 3/4 de hauteur de la chute</t>
  </si>
  <si>
    <t>HHW</t>
  </si>
  <si>
    <t>Largeur milieu d’une voile d’avant au 1/2 de hauteur de la chute</t>
  </si>
  <si>
    <t>HQW</t>
  </si>
  <si>
    <t>Largeur inférieure  d’une voile d’avant au 1/4 de hauteur de la chute</t>
  </si>
  <si>
    <t>HLP</t>
  </si>
  <si>
    <t>Plus grande perpendiculaire mesurée entre le point d’écoute et le guindant d’une voile d’avant                                      (Foc, Génois, Code 0 ou Gennaker)</t>
  </si>
  <si>
    <t>HMW</t>
  </si>
  <si>
    <t>Largeur à mi-hauteur d’une voile d’avant (Foc, Génois, Code 0 ou Gennaker)                                                                                (Distance entre le milieu du guindant et le milieu de la chute)</t>
  </si>
  <si>
    <t>SLU</t>
  </si>
  <si>
    <t>Guindant de spi symétrique</t>
  </si>
  <si>
    <t>SLE</t>
  </si>
  <si>
    <t>Chute de spi symétrique</t>
  </si>
  <si>
    <t>SHW</t>
  </si>
  <si>
    <t>Largeur à mi-hauteur du spi symétrique                                                                                                                                                          (Distance entre le milieu du guindant et le milieu de la chute)</t>
  </si>
  <si>
    <t>SFL</t>
  </si>
  <si>
    <t>Bordure du spi symétrique</t>
  </si>
  <si>
    <t>Guindant du spi asymétrique</t>
  </si>
  <si>
    <t>Chute du spi asymétrique</t>
  </si>
  <si>
    <t>Largeur à mi-hauteur du spi asymétrique                                                                                                                                                          (Distance entre le milieu du guindant et le milieu de la chute)</t>
  </si>
  <si>
    <t>Bordure du spi asymétrique</t>
  </si>
  <si>
    <t>Longueur hors tout du tangon fixé horizontalement sur sa ferrure, mesuré en extension</t>
  </si>
  <si>
    <t>Distance horizontale entre la face avant du mat et la fixation de la voile à l’extrémité extérieure du bout-dehors</t>
  </si>
  <si>
    <t>Voile d'avant                            ---&gt; Gennaker</t>
  </si>
  <si>
    <t>Une voile d'avant est un Gennaker quand sa largeur à mi-hauteur (MHW) est supérieure à 55% de sa bordure</t>
  </si>
  <si>
    <t>Voile d'avant / Gennaker       ---&gt; Spinnaker</t>
  </si>
  <si>
    <t>Une voile d'avant ou un Gennaker est un Spinnaker quand sa largeur à mi-hauteur (SHW) est supérieure ou égale à 75% de sa bordure (SFL)</t>
  </si>
  <si>
    <t>Demande de Certificat et Contrat de Jauge</t>
  </si>
  <si>
    <t>DESIGNATIONS</t>
  </si>
  <si>
    <t>LOA ou LH</t>
  </si>
  <si>
    <t>HF</t>
  </si>
  <si>
    <t>Bordure d’une voile d’avant (Foot)</t>
  </si>
  <si>
    <t>SL</t>
  </si>
  <si>
    <t>Dimension maximum pour SLU et SLE</t>
  </si>
  <si>
    <t>STW</t>
  </si>
  <si>
    <t>Largeur au 7/8 du spi symétrique                                                                                                                                                          (Distance entre les 7/8 des chutes ou pour un asymétrique du guindant et de la chute)</t>
  </si>
  <si>
    <t>ALU (SLU)</t>
  </si>
  <si>
    <t>ALE (SLE)</t>
  </si>
  <si>
    <t>ASL</t>
  </si>
  <si>
    <t>Guindant moyen du spi asymétrique = (ALU+ALE)/2</t>
  </si>
  <si>
    <t>AMG (SHW)</t>
  </si>
  <si>
    <t>ASF (SFL)</t>
  </si>
  <si>
    <t>BDH</t>
  </si>
  <si>
    <t>Bout-dehors</t>
  </si>
  <si>
    <t>RCG</t>
  </si>
  <si>
    <t>RSP</t>
  </si>
  <si>
    <t>RC1</t>
  </si>
  <si>
    <t>RT1</t>
  </si>
  <si>
    <t>RC2</t>
  </si>
  <si>
    <t>RT2</t>
  </si>
  <si>
    <t>RY</t>
  </si>
  <si>
    <t>RAN</t>
  </si>
  <si>
    <t>0 = Retractable &amp; 1 = Fixe</t>
  </si>
  <si>
    <t>BA</t>
  </si>
  <si>
    <t xml:space="preserve"> ( Angle )</t>
  </si>
  <si>
    <r>
      <t xml:space="preserve">Indiquez le Type de l'Installation de l'Hélice, ou shématiser celui-ci dans le cadre </t>
    </r>
    <r>
      <rPr>
        <sz val="12"/>
        <rFont val="Calibri"/>
        <family val="2"/>
      </rPr>
      <t>ci-dessous :</t>
    </r>
  </si>
  <si>
    <r>
      <t xml:space="preserve">Etai Avant réglable </t>
    </r>
    <r>
      <rPr>
        <b/>
        <u val="single"/>
        <sz val="11"/>
        <rFont val="Calibri"/>
        <family val="2"/>
      </rPr>
      <t>en navigation</t>
    </r>
    <r>
      <rPr>
        <b/>
        <sz val="11"/>
        <rFont val="Calibri"/>
        <family val="2"/>
      </rPr>
      <t xml:space="preserve"> ?</t>
    </r>
  </si>
  <si>
    <t>Construction de la Coque ?</t>
  </si>
  <si>
    <r>
      <t>Votre bateau possède t-il une (ou plusieures) caractéristiques particulières</t>
    </r>
    <r>
      <rPr>
        <sz val="11"/>
        <rFont val="Calibri"/>
        <family val="2"/>
      </rPr>
      <t xml:space="preserve"> [pas d'aménagement, quille(s) spéciale(s), foil et/ou canard, tout système dynamique modifiant la stabilité, échelles de rappel, etc…] ?</t>
    </r>
  </si>
  <si>
    <t>Utilisation matériaux légers (Titane, Carbone, etc..) pour Balcons/Chandeliers ?</t>
  </si>
  <si>
    <t>Utilisation fibres de Carbone pour Gouvernail (y compris la mèche) ?</t>
  </si>
  <si>
    <r>
      <rPr>
        <u val="single"/>
        <sz val="11"/>
        <color indexed="8"/>
        <rFont val="Calibri"/>
        <family val="2"/>
      </rPr>
      <t xml:space="preserve">Cabine avant aménagée </t>
    </r>
    <r>
      <rPr>
        <sz val="11"/>
        <color indexed="8"/>
        <rFont val="Calibri"/>
        <family val="2"/>
      </rPr>
      <t>:  C'est la partie du bateau située en avant du mât principal, entièrement aménagée en un espace de vie et qui doit être réalisée en utilisant des matériaux rigides.</t>
    </r>
  </si>
  <si>
    <r>
      <t>Nota</t>
    </r>
    <r>
      <rPr>
        <sz val="10"/>
        <color indexed="8"/>
        <rFont val="Calibri"/>
        <family val="2"/>
      </rPr>
      <t>:  Les couchettes sur cadre ne remplissent pas cette condition.</t>
    </r>
  </si>
  <si>
    <t>MAXI Base de GV</t>
  </si>
  <si>
    <t>MAXI Hauteur de GV</t>
  </si>
  <si>
    <t>Mesures standards du gréement et des voiles prises en compte pour dépôt de ce modèle :</t>
  </si>
  <si>
    <r>
      <t>Surface mesurée</t>
    </r>
    <r>
      <rPr>
        <sz val="8"/>
        <rFont val="Arial"/>
        <family val="0"/>
      </rPr>
      <t xml:space="preserve"> =</t>
    </r>
  </si>
  <si>
    <t>Distance face avant du Mât à extrémité avant du Bout Dehors</t>
  </si>
  <si>
    <t>Hauteur Drisse de spi.</t>
  </si>
  <si>
    <t>Distance face avant du Mât à extrémité avant du Tangon</t>
  </si>
  <si>
    <t>ISP :</t>
  </si>
  <si>
    <t>SPL :</t>
  </si>
  <si>
    <t>TPS :</t>
  </si>
  <si>
    <r>
      <t xml:space="preserve">Valeurs par Défaut    </t>
    </r>
    <r>
      <rPr>
        <sz val="10"/>
        <color indexed="20"/>
        <rFont val="Arial"/>
        <family val="2"/>
      </rPr>
      <t xml:space="preserve">                                                  déduites des mesures du Gréement.</t>
    </r>
  </si>
  <si>
    <t>P :</t>
  </si>
  <si>
    <t>E :</t>
  </si>
  <si>
    <t>BAS :</t>
  </si>
  <si>
    <t>Distance base de P à livet de référence</t>
  </si>
  <si>
    <t>BAS =</t>
  </si>
  <si>
    <t>IG =</t>
  </si>
  <si>
    <t>Hauteur de l'étai</t>
  </si>
  <si>
    <t>SHW ≥ .75 Bordure</t>
  </si>
  <si>
    <t>***  Destinée uniquement aux Architectes, Constructeurs ou/et Importateurs  **</t>
  </si>
  <si>
    <r>
      <t xml:space="preserve">2%  HLP / </t>
    </r>
    <r>
      <rPr>
        <sz val="8"/>
        <color indexed="20"/>
        <rFont val="Arial"/>
        <family val="2"/>
      </rPr>
      <t>défaut</t>
    </r>
  </si>
  <si>
    <t>Déplacement</t>
  </si>
  <si>
    <t>PLUS GRAND Code 0 et/ou Gennaker :</t>
  </si>
  <si>
    <t>PLUS GRAND GENOIS et/ou FOC :</t>
  </si>
  <si>
    <t>Largeur à Mi-Hauteur (SHW ≥ .75SFL)</t>
  </si>
  <si>
    <t>ALU =</t>
  </si>
  <si>
    <t>ALE =</t>
  </si>
  <si>
    <t>ASF =</t>
  </si>
  <si>
    <t>AMG =</t>
  </si>
  <si>
    <t xml:space="preserve">(ALU+ALE)/2 * (ASF + 4*AMG) / 6  </t>
  </si>
  <si>
    <t>P/8 * ( E + 2MQW + 2MHW +1.5MTW + MUW + MHB/2 )</t>
  </si>
  <si>
    <r>
      <t>Valeurs à Déclarer</t>
    </r>
    <r>
      <rPr>
        <sz val="8"/>
        <rFont val="Arial"/>
        <family val="0"/>
      </rPr>
      <t xml:space="preserve"> obligatoirement.</t>
    </r>
  </si>
  <si>
    <r>
      <t xml:space="preserve">En cas d'absence de déclaration de valeurs, les </t>
    </r>
    <r>
      <rPr>
        <i/>
        <sz val="10"/>
        <color indexed="20"/>
        <rFont val="Arial"/>
        <family val="2"/>
      </rPr>
      <t>valeurs par défaut</t>
    </r>
    <r>
      <rPr>
        <i/>
        <sz val="10"/>
        <color indexed="8"/>
        <rFont val="Arial"/>
        <family val="2"/>
      </rPr>
      <t xml:space="preserve"> (colonne de droite) </t>
    </r>
    <r>
      <rPr>
        <i/>
        <sz val="10"/>
        <rFont val="Arial"/>
        <family val="2"/>
      </rPr>
      <t>pourront être retenues.</t>
    </r>
  </si>
  <si>
    <t>FSD</t>
  </si>
  <si>
    <t>Largeur du profil de l'étai creux et/ou de l'emmagasineur et/ou de l'enrouleur</t>
  </si>
  <si>
    <t>ORC Club + OSIRIS pour Bateaux de Série 2024</t>
  </si>
  <si>
    <r>
      <rPr>
        <b/>
        <sz val="14"/>
        <color indexed="8"/>
        <rFont val="Calibri"/>
        <family val="2"/>
      </rPr>
      <t xml:space="preserve">                                  </t>
    </r>
    <r>
      <rPr>
        <b/>
        <u val="single"/>
        <sz val="14"/>
        <color indexed="8"/>
        <rFont val="Calibri"/>
        <family val="2"/>
      </rPr>
      <t xml:space="preserve">Lexique </t>
    </r>
    <r>
      <rPr>
        <b/>
        <u val="single"/>
        <sz val="14"/>
        <color indexed="10"/>
        <rFont val="Calibri"/>
        <family val="2"/>
      </rPr>
      <t>2024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</si>
</sst>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[$-809]dd\ mmmm\ yyyy"/>
    <numFmt numFmtId="179" formatCode="dd/mm/yy;@"/>
    <numFmt numFmtId="180" formatCode="0.00000"/>
    <numFmt numFmtId="181" formatCode="0.0000"/>
    <numFmt numFmtId="182" formatCode="&quot;Vrai&quot;;&quot;Vrai&quot;;&quot;Faux&quot;"/>
    <numFmt numFmtId="183" formatCode="&quot;Actif&quot;;&quot;Actif&quot;;&quot;Inactif&quot;"/>
  </numFmts>
  <fonts count="177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8"/>
      <color indexed="18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18"/>
      <name val="Arial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41"/>
      <name val="Arial"/>
      <family val="2"/>
    </font>
    <font>
      <b/>
      <sz val="9"/>
      <color indexed="10"/>
      <name val="Tahoma"/>
      <family val="2"/>
    </font>
    <font>
      <sz val="7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12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8"/>
      <color indexed="9"/>
      <name val="Arial"/>
      <family val="2"/>
    </font>
    <font>
      <b/>
      <sz val="8"/>
      <color indexed="6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9"/>
      <color indexed="9"/>
      <name val="Arial"/>
      <family val="2"/>
    </font>
    <font>
      <sz val="8"/>
      <color indexed="26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47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8"/>
      <color indexed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u val="single"/>
      <sz val="10"/>
      <color indexed="62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color indexed="27"/>
      <name val="Arial"/>
      <family val="2"/>
    </font>
    <font>
      <sz val="7"/>
      <color indexed="42"/>
      <name val="Arial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6"/>
      <color indexed="27"/>
      <name val="Arial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sz val="6"/>
      <color indexed="52"/>
      <name val="Arial"/>
      <family val="2"/>
    </font>
    <font>
      <sz val="8"/>
      <color indexed="47"/>
      <name val="Arial"/>
      <family val="2"/>
    </font>
    <font>
      <sz val="8"/>
      <color indexed="51"/>
      <name val="Arial"/>
      <family val="2"/>
    </font>
    <font>
      <sz val="6"/>
      <color indexed="2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sz val="8"/>
      <color indexed="10"/>
      <name val="Arial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0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26"/>
      <name val="Arial"/>
      <family val="2"/>
    </font>
    <font>
      <sz val="10"/>
      <color indexed="26"/>
      <name val="Arial"/>
      <family val="2"/>
    </font>
    <font>
      <b/>
      <i/>
      <sz val="8"/>
      <color indexed="8"/>
      <name val="Arial"/>
      <family val="2"/>
    </font>
    <font>
      <b/>
      <u val="single"/>
      <sz val="10"/>
      <color indexed="18"/>
      <name val="Calibri"/>
      <family val="2"/>
    </font>
    <font>
      <sz val="9"/>
      <color indexed="18"/>
      <name val="Calibri"/>
      <family val="0"/>
    </font>
    <font>
      <sz val="8"/>
      <color indexed="8"/>
      <name val="Calibri"/>
      <family val="0"/>
    </font>
    <font>
      <b/>
      <sz val="14"/>
      <color indexed="10"/>
      <name val="Calibri"/>
      <family val="0"/>
    </font>
    <font>
      <b/>
      <sz val="10"/>
      <color indexed="56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i/>
      <u val="single"/>
      <sz val="9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3" tint="0.39998000860214233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sz val="8"/>
      <color rgb="FFA4FAFA"/>
      <name val="Arial"/>
      <family val="2"/>
    </font>
    <font>
      <sz val="7"/>
      <color rgb="FFCCFFCC"/>
      <name val="Arial"/>
      <family val="2"/>
    </font>
    <font>
      <sz val="8"/>
      <color theme="8" tint="0.7999799847602844"/>
      <name val="Arial"/>
      <family val="2"/>
    </font>
    <font>
      <b/>
      <sz val="12"/>
      <color theme="1"/>
      <name val="Calibri"/>
      <family val="2"/>
    </font>
    <font>
      <sz val="6"/>
      <color rgb="FFCCFFFF"/>
      <name val="Arial"/>
      <family val="2"/>
    </font>
    <font>
      <b/>
      <sz val="8"/>
      <color rgb="FFFF0000"/>
      <name val="Arial"/>
      <family val="2"/>
    </font>
    <font>
      <sz val="6"/>
      <color theme="9" tint="0.39998000860214233"/>
      <name val="Arial"/>
      <family val="2"/>
    </font>
    <font>
      <sz val="8"/>
      <color rgb="FFFBCD9B"/>
      <name val="Arial"/>
      <family val="2"/>
    </font>
    <font>
      <b/>
      <sz val="9"/>
      <color theme="1"/>
      <name val="Arial"/>
      <family val="2"/>
    </font>
    <font>
      <sz val="8"/>
      <color rgb="FFFFC000"/>
      <name val="Arial"/>
      <family val="2"/>
    </font>
    <font>
      <sz val="10"/>
      <color rgb="FFFBCD9B"/>
      <name val="Arial"/>
      <family val="2"/>
    </font>
    <font>
      <sz val="8"/>
      <color rgb="FFFFFFCC"/>
      <name val="Arial"/>
      <family val="2"/>
    </font>
    <font>
      <sz val="6"/>
      <color rgb="FFFFFFCC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b/>
      <sz val="16"/>
      <color theme="1"/>
      <name val="Calibri"/>
      <family val="2"/>
    </font>
    <font>
      <sz val="8"/>
      <color rgb="FFFF0000"/>
      <name val="Arial"/>
      <family val="2"/>
    </font>
    <font>
      <b/>
      <sz val="14"/>
      <color rgb="FF000000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u val="single"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2"/>
      <name val="Arial"/>
      <family val="2"/>
    </font>
    <font>
      <b/>
      <sz val="10"/>
      <color theme="2"/>
      <name val="Arial"/>
      <family val="2"/>
    </font>
    <font>
      <b/>
      <i/>
      <sz val="8"/>
      <color theme="1"/>
      <name val="Arial"/>
      <family val="2"/>
    </font>
    <font>
      <b/>
      <u val="single"/>
      <sz val="10"/>
      <color rgb="FF0E02AE"/>
      <name val="Calibri"/>
      <family val="2"/>
    </font>
    <font>
      <b/>
      <u val="single"/>
      <sz val="14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D3F7D1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3ED4B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99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dashDot">
        <color indexed="18"/>
      </bottom>
    </border>
    <border>
      <left>
        <color indexed="63"/>
      </left>
      <right>
        <color indexed="63"/>
      </right>
      <top>
        <color indexed="63"/>
      </top>
      <bottom style="dashDot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dashDot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/>
      <top style="medium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8"/>
      </left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thin">
        <color indexed="18"/>
      </left>
      <right style="thin">
        <color indexed="9"/>
      </right>
      <top style="thin">
        <color indexed="18"/>
      </top>
      <bottom style="thin">
        <color indexed="9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ck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ck">
        <color rgb="FF002060"/>
      </left>
      <right/>
      <top/>
      <bottom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8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9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8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/>
      <top style="medium">
        <color theme="0"/>
      </top>
      <bottom style="thin">
        <color theme="1"/>
      </bottom>
    </border>
    <border>
      <left/>
      <right style="thin">
        <color theme="1"/>
      </right>
      <top style="medium">
        <color theme="0"/>
      </top>
      <bottom style="thin">
        <color theme="1"/>
      </bottom>
    </border>
    <border>
      <left/>
      <right/>
      <top style="medium">
        <color theme="0"/>
      </top>
      <bottom style="thin">
        <color theme="1"/>
      </bottom>
    </border>
    <border>
      <left style="thin"/>
      <right/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/>
      <right style="medium">
        <color theme="0"/>
      </right>
      <top/>
      <bottom/>
    </border>
    <border>
      <left style="thick">
        <color indexed="18"/>
      </left>
      <right/>
      <top/>
      <bottom style="dashDotDot">
        <color indexed="18"/>
      </bottom>
    </border>
    <border>
      <left/>
      <right/>
      <top/>
      <bottom style="dashDotDot">
        <color indexed="18"/>
      </bottom>
    </border>
    <border>
      <left/>
      <right style="thick">
        <color indexed="18"/>
      </right>
      <top/>
      <bottom style="dashDotDot">
        <color indexed="18"/>
      </bottom>
    </border>
    <border>
      <left style="thin">
        <color rgb="FF002060"/>
      </left>
      <right/>
      <top style="thin">
        <color rgb="FF002060"/>
      </top>
      <bottom/>
    </border>
    <border>
      <left/>
      <right style="thick">
        <color theme="0"/>
      </right>
      <top style="thin">
        <color rgb="FF002060"/>
      </top>
      <bottom/>
    </border>
    <border>
      <left style="thin">
        <color rgb="FF002060"/>
      </left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/>
      <right/>
      <top style="thin">
        <color rgb="FF002060"/>
      </top>
      <bottom/>
    </border>
    <border>
      <left/>
      <right style="medium">
        <color theme="0" tint="-0.24993999302387238"/>
      </right>
      <top style="thin">
        <color rgb="FF002060"/>
      </top>
      <bottom/>
    </border>
    <border>
      <left style="thin">
        <color rgb="FF002060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/>
      <right style="thin">
        <color rgb="FF002060"/>
      </right>
      <top style="medium">
        <color indexed="9"/>
      </top>
      <bottom style="thin">
        <color indexed="18"/>
      </bottom>
    </border>
    <border>
      <left>
        <color indexed="63"/>
      </left>
      <right style="medium">
        <color indexed="18"/>
      </right>
      <top style="thin"/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/>
    </border>
    <border>
      <left>
        <color indexed="63"/>
      </left>
      <right>
        <color indexed="63"/>
      </right>
      <top style="medium">
        <color indexed="18"/>
      </top>
      <bottom style="thin"/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8"/>
      </right>
      <top style="medium">
        <color indexed="18"/>
      </top>
      <bottom style="medium">
        <color indexed="18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thin">
        <color indexed="8"/>
      </right>
      <top style="medium">
        <color rgb="FF002060"/>
      </top>
      <bottom style="medium">
        <color rgb="FF002060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7" fillId="25" borderId="0" applyNumberFormat="0" applyBorder="0" applyAlignment="0" applyProtection="0"/>
    <xf numFmtId="0" fontId="118" fillId="0" borderId="0" applyNumberFormat="0" applyFill="0" applyBorder="0" applyAlignment="0" applyProtection="0"/>
    <xf numFmtId="0" fontId="119" fillId="26" borderId="1" applyNumberFormat="0" applyAlignment="0" applyProtection="0"/>
    <xf numFmtId="0" fontId="120" fillId="0" borderId="2" applyNumberFormat="0" applyFill="0" applyAlignment="0" applyProtection="0"/>
    <xf numFmtId="0" fontId="121" fillId="27" borderId="1" applyNumberFormat="0" applyAlignment="0" applyProtection="0"/>
    <xf numFmtId="0" fontId="122" fillId="28" borderId="0" applyNumberFormat="0" applyBorder="0" applyAlignment="0" applyProtection="0"/>
    <xf numFmtId="0" fontId="1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125" fillId="31" borderId="0" applyNumberFormat="0" applyBorder="0" applyAlignment="0" applyProtection="0"/>
    <xf numFmtId="0" fontId="126" fillId="26" borderId="4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5" applyNumberFormat="0" applyFill="0" applyAlignment="0" applyProtection="0"/>
    <xf numFmtId="0" fontId="130" fillId="0" borderId="6" applyNumberFormat="0" applyFill="0" applyAlignment="0" applyProtection="0"/>
    <xf numFmtId="0" fontId="131" fillId="0" borderId="7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8" applyNumberFormat="0" applyFill="0" applyAlignment="0" applyProtection="0"/>
    <xf numFmtId="0" fontId="133" fillId="32" borderId="9" applyNumberFormat="0" applyAlignment="0" applyProtection="0"/>
  </cellStyleXfs>
  <cellXfs count="6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35" borderId="0" xfId="0" applyFont="1" applyFill="1" applyBorder="1" applyAlignment="1">
      <alignment horizontal="right" vertical="center"/>
    </xf>
    <xf numFmtId="0" fontId="0" fillId="35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19" xfId="0" applyFill="1" applyBorder="1" applyAlignment="1">
      <alignment/>
    </xf>
    <xf numFmtId="0" fontId="7" fillId="35" borderId="19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8" fillId="35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35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4" fillId="36" borderId="25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7" borderId="26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37" borderId="27" xfId="0" applyFill="1" applyBorder="1" applyAlignment="1">
      <alignment vertical="center"/>
    </xf>
    <xf numFmtId="0" fontId="0" fillId="37" borderId="28" xfId="0" applyFill="1" applyBorder="1" applyAlignment="1">
      <alignment vertical="center"/>
    </xf>
    <xf numFmtId="0" fontId="0" fillId="37" borderId="2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7" borderId="30" xfId="0" applyFill="1" applyBorder="1" applyAlignment="1">
      <alignment vertical="center"/>
    </xf>
    <xf numFmtId="0" fontId="45" fillId="38" borderId="31" xfId="0" applyFont="1" applyFill="1" applyBorder="1" applyAlignment="1">
      <alignment horizontal="center" vertical="center"/>
    </xf>
    <xf numFmtId="0" fontId="0" fillId="37" borderId="32" xfId="0" applyFill="1" applyBorder="1" applyAlignment="1">
      <alignment vertical="center"/>
    </xf>
    <xf numFmtId="0" fontId="0" fillId="37" borderId="0" xfId="0" applyFill="1" applyAlignment="1">
      <alignment vertical="center"/>
    </xf>
    <xf numFmtId="0" fontId="0" fillId="37" borderId="33" xfId="0" applyFill="1" applyBorder="1" applyAlignment="1">
      <alignment vertical="center"/>
    </xf>
    <xf numFmtId="0" fontId="0" fillId="37" borderId="34" xfId="0" applyFill="1" applyBorder="1" applyAlignment="1">
      <alignment vertical="center"/>
    </xf>
    <xf numFmtId="0" fontId="33" fillId="37" borderId="0" xfId="0" applyFont="1" applyFill="1" applyBorder="1" applyAlignment="1">
      <alignment horizontal="center"/>
    </xf>
    <xf numFmtId="0" fontId="37" fillId="37" borderId="35" xfId="0" applyFont="1" applyFill="1" applyBorder="1" applyAlignment="1">
      <alignment vertical="center"/>
    </xf>
    <xf numFmtId="172" fontId="33" fillId="33" borderId="36" xfId="0" applyNumberFormat="1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2" fillId="35" borderId="38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 vertical="center"/>
    </xf>
    <xf numFmtId="0" fontId="47" fillId="34" borderId="0" xfId="0" applyFont="1" applyFill="1" applyAlignment="1" applyProtection="1">
      <alignment/>
      <protection locked="0"/>
    </xf>
    <xf numFmtId="0" fontId="0" fillId="30" borderId="32" xfId="0" applyFill="1" applyBorder="1" applyAlignment="1">
      <alignment vertical="center"/>
    </xf>
    <xf numFmtId="0" fontId="37" fillId="30" borderId="0" xfId="0" applyFont="1" applyFill="1" applyBorder="1" applyAlignment="1">
      <alignment/>
    </xf>
    <xf numFmtId="0" fontId="33" fillId="30" borderId="39" xfId="0" applyFont="1" applyFill="1" applyBorder="1" applyAlignment="1">
      <alignment horizontal="right" vertical="center"/>
    </xf>
    <xf numFmtId="0" fontId="0" fillId="30" borderId="40" xfId="0" applyFill="1" applyBorder="1" applyAlignment="1">
      <alignment vertical="center"/>
    </xf>
    <xf numFmtId="0" fontId="37" fillId="30" borderId="41" xfId="0" applyFont="1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0" fillId="30" borderId="42" xfId="0" applyFill="1" applyBorder="1" applyAlignment="1">
      <alignment vertical="center"/>
    </xf>
    <xf numFmtId="0" fontId="2" fillId="30" borderId="39" xfId="0" applyFont="1" applyFill="1" applyBorder="1" applyAlignment="1">
      <alignment horizontal="right" vertical="center"/>
    </xf>
    <xf numFmtId="0" fontId="2" fillId="30" borderId="0" xfId="0" applyFont="1" applyFill="1" applyBorder="1" applyAlignment="1">
      <alignment horizontal="right" vertical="center"/>
    </xf>
    <xf numFmtId="0" fontId="18" fillId="30" borderId="43" xfId="0" applyFont="1" applyFill="1" applyBorder="1" applyAlignment="1">
      <alignment horizontal="right" vertical="center"/>
    </xf>
    <xf numFmtId="0" fontId="0" fillId="30" borderId="35" xfId="0" applyFill="1" applyBorder="1" applyAlignment="1">
      <alignment vertical="center"/>
    </xf>
    <xf numFmtId="0" fontId="0" fillId="30" borderId="26" xfId="0" applyFill="1" applyBorder="1" applyAlignment="1">
      <alignment vertical="center"/>
    </xf>
    <xf numFmtId="0" fontId="0" fillId="30" borderId="44" xfId="0" applyFill="1" applyBorder="1" applyAlignment="1">
      <alignment vertical="center"/>
    </xf>
    <xf numFmtId="0" fontId="43" fillId="30" borderId="45" xfId="0" applyFont="1" applyFill="1" applyBorder="1" applyAlignment="1">
      <alignment vertical="center"/>
    </xf>
    <xf numFmtId="0" fontId="0" fillId="30" borderId="45" xfId="0" applyFill="1" applyBorder="1" applyAlignment="1">
      <alignment vertical="center"/>
    </xf>
    <xf numFmtId="0" fontId="0" fillId="30" borderId="28" xfId="0" applyFill="1" applyBorder="1" applyAlignment="1">
      <alignment vertical="center"/>
    </xf>
    <xf numFmtId="0" fontId="0" fillId="30" borderId="46" xfId="0" applyFill="1" applyBorder="1" applyAlignment="1">
      <alignment vertical="center"/>
    </xf>
    <xf numFmtId="0" fontId="0" fillId="30" borderId="47" xfId="0" applyFill="1" applyBorder="1" applyAlignment="1">
      <alignment vertical="center"/>
    </xf>
    <xf numFmtId="0" fontId="0" fillId="30" borderId="33" xfId="0" applyFill="1" applyBorder="1" applyAlignment="1">
      <alignment vertical="center"/>
    </xf>
    <xf numFmtId="0" fontId="0" fillId="30" borderId="34" xfId="0" applyFill="1" applyBorder="1" applyAlignment="1">
      <alignment vertical="center"/>
    </xf>
    <xf numFmtId="0" fontId="0" fillId="30" borderId="48" xfId="0" applyFill="1" applyBorder="1" applyAlignment="1">
      <alignment vertical="center"/>
    </xf>
    <xf numFmtId="172" fontId="41" fillId="30" borderId="0" xfId="0" applyNumberFormat="1" applyFont="1" applyFill="1" applyBorder="1" applyAlignment="1">
      <alignment horizontal="left" vertical="center"/>
    </xf>
    <xf numFmtId="172" fontId="42" fillId="30" borderId="38" xfId="0" applyNumberFormat="1" applyFont="1" applyFill="1" applyBorder="1" applyAlignment="1">
      <alignment horizontal="center" vertical="center"/>
    </xf>
    <xf numFmtId="0" fontId="39" fillId="30" borderId="27" xfId="0" applyFont="1" applyFill="1" applyBorder="1" applyAlignment="1">
      <alignment horizontal="left" vertical="center"/>
    </xf>
    <xf numFmtId="0" fontId="40" fillId="30" borderId="0" xfId="0" applyFont="1" applyFill="1" applyBorder="1" applyAlignment="1">
      <alignment horizontal="left" vertical="center"/>
    </xf>
    <xf numFmtId="0" fontId="36" fillId="30" borderId="0" xfId="0" applyFont="1" applyFill="1" applyBorder="1" applyAlignment="1">
      <alignment horizontal="left" vertical="center"/>
    </xf>
    <xf numFmtId="2" fontId="41" fillId="30" borderId="0" xfId="0" applyNumberFormat="1" applyFont="1" applyFill="1" applyBorder="1" applyAlignment="1">
      <alignment horizontal="left" vertical="center"/>
    </xf>
    <xf numFmtId="2" fontId="42" fillId="30" borderId="38" xfId="0" applyNumberFormat="1" applyFont="1" applyFill="1" applyBorder="1" applyAlignment="1">
      <alignment horizontal="center" vertical="center"/>
    </xf>
    <xf numFmtId="0" fontId="19" fillId="30" borderId="28" xfId="0" applyFont="1" applyFill="1" applyBorder="1" applyAlignment="1">
      <alignment horizontal="center" vertical="center"/>
    </xf>
    <xf numFmtId="0" fontId="0" fillId="30" borderId="29" xfId="0" applyFill="1" applyBorder="1" applyAlignment="1">
      <alignment horizontal="center" vertical="center"/>
    </xf>
    <xf numFmtId="0" fontId="38" fillId="30" borderId="38" xfId="0" applyFont="1" applyFill="1" applyBorder="1" applyAlignment="1">
      <alignment horizontal="center"/>
    </xf>
    <xf numFmtId="0" fontId="0" fillId="39" borderId="32" xfId="0" applyFill="1" applyBorder="1" applyAlignment="1">
      <alignment vertical="center"/>
    </xf>
    <xf numFmtId="0" fontId="37" fillId="39" borderId="0" xfId="0" applyFont="1" applyFill="1" applyBorder="1" applyAlignment="1">
      <alignment/>
    </xf>
    <xf numFmtId="0" fontId="33" fillId="39" borderId="39" xfId="0" applyFont="1" applyFill="1" applyBorder="1" applyAlignment="1">
      <alignment horizontal="right" vertical="center"/>
    </xf>
    <xf numFmtId="0" fontId="0" fillId="39" borderId="40" xfId="0" applyFill="1" applyBorder="1" applyAlignment="1">
      <alignment vertical="center"/>
    </xf>
    <xf numFmtId="0" fontId="33" fillId="39" borderId="41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2" fillId="39" borderId="39" xfId="0" applyFont="1" applyFill="1" applyBorder="1" applyAlignment="1">
      <alignment horizontal="right" vertical="center"/>
    </xf>
    <xf numFmtId="0" fontId="41" fillId="39" borderId="32" xfId="0" applyFont="1" applyFill="1" applyBorder="1" applyAlignment="1" applyProtection="1">
      <alignment vertical="center"/>
      <protection locked="0"/>
    </xf>
    <xf numFmtId="0" fontId="0" fillId="39" borderId="33" xfId="0" applyFill="1" applyBorder="1" applyAlignment="1">
      <alignment vertical="center"/>
    </xf>
    <xf numFmtId="0" fontId="18" fillId="39" borderId="39" xfId="0" applyFont="1" applyFill="1" applyBorder="1" applyAlignment="1">
      <alignment horizontal="right" vertical="center"/>
    </xf>
    <xf numFmtId="0" fontId="18" fillId="39" borderId="43" xfId="0" applyFont="1" applyFill="1" applyBorder="1" applyAlignment="1">
      <alignment horizontal="right" vertical="center"/>
    </xf>
    <xf numFmtId="0" fontId="33" fillId="39" borderId="0" xfId="0" applyFont="1" applyFill="1" applyBorder="1" applyAlignment="1">
      <alignment horizontal="center" vertical="center"/>
    </xf>
    <xf numFmtId="0" fontId="0" fillId="39" borderId="28" xfId="0" applyFill="1" applyBorder="1" applyAlignment="1">
      <alignment vertical="center"/>
    </xf>
    <xf numFmtId="0" fontId="0" fillId="39" borderId="34" xfId="0" applyFill="1" applyBorder="1" applyAlignment="1">
      <alignment vertical="center"/>
    </xf>
    <xf numFmtId="0" fontId="0" fillId="39" borderId="26" xfId="0" applyFill="1" applyBorder="1" applyAlignment="1">
      <alignment vertical="center"/>
    </xf>
    <xf numFmtId="0" fontId="0" fillId="39" borderId="44" xfId="0" applyFill="1" applyBorder="1" applyAlignment="1">
      <alignment vertical="center"/>
    </xf>
    <xf numFmtId="0" fontId="43" fillId="39" borderId="45" xfId="0" applyFont="1" applyFill="1" applyBorder="1" applyAlignment="1">
      <alignment vertical="center"/>
    </xf>
    <xf numFmtId="0" fontId="0" fillId="39" borderId="45" xfId="0" applyFill="1" applyBorder="1" applyAlignment="1">
      <alignment vertical="center"/>
    </xf>
    <xf numFmtId="0" fontId="39" fillId="39" borderId="27" xfId="0" applyFont="1" applyFill="1" applyBorder="1" applyAlignment="1">
      <alignment horizontal="left" vertical="center"/>
    </xf>
    <xf numFmtId="0" fontId="0" fillId="39" borderId="29" xfId="0" applyFill="1" applyBorder="1" applyAlignment="1">
      <alignment horizontal="center" vertical="center"/>
    </xf>
    <xf numFmtId="0" fontId="0" fillId="39" borderId="46" xfId="0" applyFill="1" applyBorder="1" applyAlignment="1">
      <alignment vertical="center"/>
    </xf>
    <xf numFmtId="0" fontId="0" fillId="39" borderId="47" xfId="0" applyFill="1" applyBorder="1" applyAlignment="1">
      <alignment vertical="center"/>
    </xf>
    <xf numFmtId="0" fontId="0" fillId="39" borderId="48" xfId="0" applyFill="1" applyBorder="1" applyAlignment="1">
      <alignment vertical="center"/>
    </xf>
    <xf numFmtId="0" fontId="40" fillId="39" borderId="0" xfId="0" applyFont="1" applyFill="1" applyBorder="1" applyAlignment="1">
      <alignment horizontal="left" vertical="center"/>
    </xf>
    <xf numFmtId="0" fontId="0" fillId="39" borderId="0" xfId="0" applyFill="1" applyAlignment="1">
      <alignment vertical="center"/>
    </xf>
    <xf numFmtId="2" fontId="42" fillId="39" borderId="38" xfId="0" applyNumberFormat="1" applyFont="1" applyFill="1" applyBorder="1" applyAlignment="1">
      <alignment horizontal="center" vertical="center"/>
    </xf>
    <xf numFmtId="0" fontId="40" fillId="39" borderId="0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38" fillId="39" borderId="38" xfId="0" applyFont="1" applyFill="1" applyBorder="1" applyAlignment="1">
      <alignment horizontal="center"/>
    </xf>
    <xf numFmtId="0" fontId="0" fillId="39" borderId="35" xfId="0" applyFill="1" applyBorder="1" applyAlignment="1">
      <alignment horizontal="left" vertical="top"/>
    </xf>
    <xf numFmtId="0" fontId="0" fillId="39" borderId="35" xfId="0" applyFill="1" applyBorder="1" applyAlignment="1">
      <alignment vertical="center"/>
    </xf>
    <xf numFmtId="0" fontId="0" fillId="40" borderId="49" xfId="0" applyFill="1" applyBorder="1" applyAlignment="1">
      <alignment vertical="center"/>
    </xf>
    <xf numFmtId="0" fontId="33" fillId="40" borderId="39" xfId="0" applyFont="1" applyFill="1" applyBorder="1" applyAlignment="1">
      <alignment horizontal="right" vertical="center"/>
    </xf>
    <xf numFmtId="0" fontId="46" fillId="40" borderId="32" xfId="0" applyFont="1" applyFill="1" applyBorder="1" applyAlignment="1">
      <alignment horizontal="left" vertical="center"/>
    </xf>
    <xf numFmtId="0" fontId="0" fillId="40" borderId="40" xfId="0" applyFill="1" applyBorder="1" applyAlignment="1">
      <alignment vertical="center"/>
    </xf>
    <xf numFmtId="0" fontId="2" fillId="41" borderId="39" xfId="0" applyFont="1" applyFill="1" applyBorder="1" applyAlignment="1">
      <alignment horizontal="right" vertical="center"/>
    </xf>
    <xf numFmtId="0" fontId="18" fillId="41" borderId="43" xfId="0" applyFont="1" applyFill="1" applyBorder="1" applyAlignment="1">
      <alignment horizontal="right" vertical="center"/>
    </xf>
    <xf numFmtId="0" fontId="0" fillId="41" borderId="28" xfId="0" applyFill="1" applyBorder="1" applyAlignment="1">
      <alignment vertical="center"/>
    </xf>
    <xf numFmtId="0" fontId="0" fillId="41" borderId="48" xfId="0" applyFill="1" applyBorder="1" applyAlignment="1">
      <alignment vertical="center"/>
    </xf>
    <xf numFmtId="0" fontId="19" fillId="41" borderId="28" xfId="0" applyFont="1" applyFill="1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38" fillId="41" borderId="38" xfId="0" applyFont="1" applyFill="1" applyBorder="1" applyAlignment="1">
      <alignment horizontal="center"/>
    </xf>
    <xf numFmtId="2" fontId="42" fillId="41" borderId="38" xfId="0" applyNumberFormat="1" applyFont="1" applyFill="1" applyBorder="1" applyAlignment="1">
      <alignment horizontal="center" vertical="center"/>
    </xf>
    <xf numFmtId="0" fontId="39" fillId="41" borderId="27" xfId="0" applyFont="1" applyFill="1" applyBorder="1" applyAlignment="1">
      <alignment horizontal="left" vertical="center"/>
    </xf>
    <xf numFmtId="0" fontId="0" fillId="41" borderId="0" xfId="0" applyFill="1" applyBorder="1" applyAlignment="1">
      <alignment vertical="center"/>
    </xf>
    <xf numFmtId="2" fontId="40" fillId="41" borderId="26" xfId="0" applyNumberFormat="1" applyFont="1" applyFill="1" applyBorder="1" applyAlignment="1">
      <alignment horizontal="left" vertical="center"/>
    </xf>
    <xf numFmtId="0" fontId="41" fillId="41" borderId="0" xfId="0" applyFont="1" applyFill="1" applyBorder="1" applyAlignment="1">
      <alignment horizontal="left" vertical="center" wrapText="1"/>
    </xf>
    <xf numFmtId="2" fontId="40" fillId="41" borderId="0" xfId="0" applyNumberFormat="1" applyFont="1" applyFill="1" applyBorder="1" applyAlignment="1">
      <alignment horizontal="left" vertical="center"/>
    </xf>
    <xf numFmtId="0" fontId="0" fillId="41" borderId="47" xfId="0" applyFill="1" applyBorder="1" applyAlignment="1">
      <alignment vertical="center"/>
    </xf>
    <xf numFmtId="0" fontId="0" fillId="41" borderId="49" xfId="0" applyFill="1" applyBorder="1" applyAlignment="1">
      <alignment vertical="center"/>
    </xf>
    <xf numFmtId="0" fontId="33" fillId="41" borderId="39" xfId="0" applyFont="1" applyFill="1" applyBorder="1" applyAlignment="1">
      <alignment horizontal="right" vertical="center"/>
    </xf>
    <xf numFmtId="0" fontId="0" fillId="41" borderId="32" xfId="0" applyFill="1" applyBorder="1" applyAlignment="1">
      <alignment vertical="center"/>
    </xf>
    <xf numFmtId="0" fontId="33" fillId="41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0" fillId="41" borderId="33" xfId="0" applyFill="1" applyBorder="1" applyAlignment="1">
      <alignment vertical="center"/>
    </xf>
    <xf numFmtId="0" fontId="0" fillId="41" borderId="34" xfId="0" applyFill="1" applyBorder="1" applyAlignment="1">
      <alignment vertical="center"/>
    </xf>
    <xf numFmtId="0" fontId="0" fillId="41" borderId="26" xfId="0" applyFill="1" applyBorder="1" applyAlignment="1">
      <alignment vertical="center"/>
    </xf>
    <xf numFmtId="0" fontId="0" fillId="41" borderId="44" xfId="0" applyFill="1" applyBorder="1" applyAlignment="1">
      <alignment vertical="center"/>
    </xf>
    <xf numFmtId="0" fontId="43" fillId="41" borderId="45" xfId="0" applyFont="1" applyFill="1" applyBorder="1" applyAlignment="1">
      <alignment vertical="center"/>
    </xf>
    <xf numFmtId="0" fontId="0" fillId="41" borderId="45" xfId="0" applyFill="1" applyBorder="1" applyAlignment="1">
      <alignment vertical="center"/>
    </xf>
    <xf numFmtId="0" fontId="25" fillId="41" borderId="27" xfId="0" applyFont="1" applyFill="1" applyBorder="1" applyAlignment="1">
      <alignment horizontal="left" vertical="center"/>
    </xf>
    <xf numFmtId="0" fontId="25" fillId="41" borderId="27" xfId="0" applyFont="1" applyFill="1" applyBorder="1" applyAlignment="1">
      <alignment horizontal="center" vertical="center"/>
    </xf>
    <xf numFmtId="0" fontId="0" fillId="41" borderId="46" xfId="0" applyFill="1" applyBorder="1" applyAlignment="1">
      <alignment vertical="center"/>
    </xf>
    <xf numFmtId="0" fontId="40" fillId="41" borderId="0" xfId="0" applyFont="1" applyFill="1" applyBorder="1" applyAlignment="1">
      <alignment horizontal="left" vertical="center"/>
    </xf>
    <xf numFmtId="2" fontId="42" fillId="39" borderId="0" xfId="0" applyNumberFormat="1" applyFont="1" applyFill="1" applyBorder="1" applyAlignment="1">
      <alignment horizontal="center" vertical="center"/>
    </xf>
    <xf numFmtId="2" fontId="42" fillId="39" borderId="26" xfId="0" applyNumberFormat="1" applyFont="1" applyFill="1" applyBorder="1" applyAlignment="1">
      <alignment horizontal="center" vertical="center"/>
    </xf>
    <xf numFmtId="0" fontId="40" fillId="39" borderId="0" xfId="0" applyFont="1" applyFill="1" applyBorder="1" applyAlignment="1">
      <alignment horizontal="right" vertical="center"/>
    </xf>
    <xf numFmtId="2" fontId="133" fillId="42" borderId="0" xfId="0" applyNumberFormat="1" applyFont="1" applyFill="1" applyBorder="1" applyAlignment="1">
      <alignment horizontal="center" vertical="center"/>
    </xf>
    <xf numFmtId="0" fontId="134" fillId="39" borderId="0" xfId="0" applyFont="1" applyFill="1" applyBorder="1" applyAlignment="1">
      <alignment horizontal="left" vertical="center"/>
    </xf>
    <xf numFmtId="0" fontId="135" fillId="39" borderId="0" xfId="0" applyFont="1" applyFill="1" applyBorder="1" applyAlignment="1">
      <alignment horizontal="left" vertical="center"/>
    </xf>
    <xf numFmtId="2" fontId="40" fillId="41" borderId="26" xfId="0" applyNumberFormat="1" applyFont="1" applyFill="1" applyBorder="1" applyAlignment="1">
      <alignment horizontal="right" vertical="center"/>
    </xf>
    <xf numFmtId="2" fontId="40" fillId="41" borderId="0" xfId="0" applyNumberFormat="1" applyFont="1" applyFill="1" applyBorder="1" applyAlignment="1">
      <alignment horizontal="right" vertical="center"/>
    </xf>
    <xf numFmtId="0" fontId="134" fillId="40" borderId="0" xfId="0" applyFont="1" applyFill="1" applyBorder="1" applyAlignment="1">
      <alignment horizontal="left" vertical="center"/>
    </xf>
    <xf numFmtId="0" fontId="0" fillId="40" borderId="32" xfId="0" applyFill="1" applyBorder="1" applyAlignment="1">
      <alignment vertical="center"/>
    </xf>
    <xf numFmtId="0" fontId="0" fillId="40" borderId="44" xfId="0" applyFill="1" applyBorder="1" applyAlignment="1">
      <alignment vertical="center"/>
    </xf>
    <xf numFmtId="0" fontId="0" fillId="40" borderId="41" xfId="0" applyFill="1" applyBorder="1" applyAlignment="1">
      <alignment vertical="center"/>
    </xf>
    <xf numFmtId="0" fontId="40" fillId="41" borderId="0" xfId="0" applyFont="1" applyFill="1" applyBorder="1" applyAlignment="1">
      <alignment horizontal="right" vertical="center"/>
    </xf>
    <xf numFmtId="0" fontId="0" fillId="40" borderId="26" xfId="0" applyFill="1" applyBorder="1" applyAlignment="1">
      <alignment vertical="center"/>
    </xf>
    <xf numFmtId="0" fontId="0" fillId="30" borderId="32" xfId="0" applyFont="1" applyFill="1" applyBorder="1" applyAlignment="1">
      <alignment/>
    </xf>
    <xf numFmtId="0" fontId="0" fillId="30" borderId="50" xfId="0" applyFill="1" applyBorder="1" applyAlignment="1">
      <alignment vertical="center"/>
    </xf>
    <xf numFmtId="0" fontId="0" fillId="39" borderId="51" xfId="0" applyFill="1" applyBorder="1" applyAlignment="1">
      <alignment vertical="center"/>
    </xf>
    <xf numFmtId="0" fontId="0" fillId="0" borderId="52" xfId="0" applyBorder="1" applyAlignment="1">
      <alignment/>
    </xf>
    <xf numFmtId="0" fontId="0" fillId="0" borderId="26" xfId="0" applyBorder="1" applyAlignment="1">
      <alignment/>
    </xf>
    <xf numFmtId="0" fontId="0" fillId="0" borderId="53" xfId="0" applyBorder="1" applyAlignment="1">
      <alignment/>
    </xf>
    <xf numFmtId="0" fontId="132" fillId="0" borderId="39" xfId="0" applyFont="1" applyBorder="1" applyAlignment="1">
      <alignment horizontal="center" vertical="center"/>
    </xf>
    <xf numFmtId="0" fontId="0" fillId="30" borderId="38" xfId="0" applyFill="1" applyBorder="1" applyAlignment="1">
      <alignment horizontal="center" vertical="center"/>
    </xf>
    <xf numFmtId="0" fontId="136" fillId="0" borderId="0" xfId="0" applyFont="1" applyBorder="1" applyAlignment="1">
      <alignment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37" fillId="0" borderId="0" xfId="0" applyFont="1" applyAlignment="1">
      <alignment horizontal="center" vertical="top"/>
    </xf>
    <xf numFmtId="0" fontId="138" fillId="0" borderId="0" xfId="0" applyFont="1" applyAlignment="1">
      <alignment horizontal="right" vertical="center"/>
    </xf>
    <xf numFmtId="0" fontId="132" fillId="0" borderId="58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8" xfId="0" applyBorder="1" applyAlignment="1">
      <alignment vertical="center"/>
    </xf>
    <xf numFmtId="0" fontId="136" fillId="0" borderId="58" xfId="0" applyFont="1" applyBorder="1" applyAlignment="1">
      <alignment vertical="center"/>
    </xf>
    <xf numFmtId="0" fontId="13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2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136" fillId="0" borderId="56" xfId="0" applyFont="1" applyBorder="1" applyAlignment="1">
      <alignment vertical="center"/>
    </xf>
    <xf numFmtId="0" fontId="0" fillId="43" borderId="0" xfId="0" applyFill="1" applyAlignment="1">
      <alignment/>
    </xf>
    <xf numFmtId="0" fontId="55" fillId="34" borderId="0" xfId="0" applyFont="1" applyFill="1" applyAlignment="1">
      <alignment vertical="center"/>
    </xf>
    <xf numFmtId="0" fontId="139" fillId="43" borderId="0" xfId="0" applyFont="1" applyFill="1" applyAlignment="1">
      <alignment horizontal="center"/>
    </xf>
    <xf numFmtId="0" fontId="140" fillId="43" borderId="0" xfId="0" applyFont="1" applyFill="1" applyAlignment="1">
      <alignment vertical="center"/>
    </xf>
    <xf numFmtId="0" fontId="141" fillId="43" borderId="0" xfId="0" applyFont="1" applyFill="1" applyAlignment="1">
      <alignment vertical="center"/>
    </xf>
    <xf numFmtId="0" fontId="142" fillId="43" borderId="0" xfId="0" applyFont="1" applyFill="1" applyAlignment="1">
      <alignment/>
    </xf>
    <xf numFmtId="0" fontId="55" fillId="34" borderId="0" xfId="0" applyFont="1" applyFill="1" applyAlignment="1">
      <alignment/>
    </xf>
    <xf numFmtId="0" fontId="54" fillId="33" borderId="0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horizontal="right" vertical="center"/>
    </xf>
    <xf numFmtId="0" fontId="54" fillId="35" borderId="0" xfId="0" applyFont="1" applyFill="1" applyBorder="1" applyAlignment="1">
      <alignment horizontal="right" vertical="center"/>
    </xf>
    <xf numFmtId="0" fontId="56" fillId="35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/>
    </xf>
    <xf numFmtId="2" fontId="11" fillId="35" borderId="38" xfId="0" applyNumberFormat="1" applyFont="1" applyFill="1" applyBorder="1" applyAlignment="1" applyProtection="1">
      <alignment horizontal="center" vertical="center"/>
      <protection locked="0"/>
    </xf>
    <xf numFmtId="0" fontId="56" fillId="35" borderId="0" xfId="0" applyFont="1" applyFill="1" applyBorder="1" applyAlignment="1">
      <alignment horizontal="left" vertical="top"/>
    </xf>
    <xf numFmtId="0" fontId="116" fillId="35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4" fillId="33" borderId="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143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/>
      <protection/>
    </xf>
    <xf numFmtId="0" fontId="144" fillId="33" borderId="0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left"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84" fillId="33" borderId="0" xfId="0" applyFont="1" applyFill="1" applyBorder="1" applyAlignment="1" applyProtection="1">
      <alignment horizontal="right" vertical="center"/>
      <protection/>
    </xf>
    <xf numFmtId="0" fontId="11" fillId="33" borderId="59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145" fillId="33" borderId="0" xfId="0" applyFont="1" applyFill="1" applyBorder="1" applyAlignment="1" applyProtection="1">
      <alignment vertical="center"/>
      <protection/>
    </xf>
    <xf numFmtId="0" fontId="8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46" fillId="33" borderId="0" xfId="0" applyFont="1" applyFill="1" applyBorder="1" applyAlignment="1" applyProtection="1">
      <alignment horizontal="center"/>
      <protection/>
    </xf>
    <xf numFmtId="0" fontId="132" fillId="33" borderId="0" xfId="0" applyFont="1" applyFill="1" applyBorder="1" applyAlignment="1" applyProtection="1">
      <alignment horizont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147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88" fillId="33" borderId="0" xfId="0" applyFont="1" applyFill="1" applyAlignment="1" applyProtection="1">
      <alignment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86" fillId="35" borderId="0" xfId="0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148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149" fillId="35" borderId="0" xfId="0" applyFon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/>
      <protection/>
    </xf>
    <xf numFmtId="0" fontId="26" fillId="35" borderId="0" xfId="0" applyFont="1" applyFill="1" applyBorder="1" applyAlignment="1" applyProtection="1">
      <alignment horizontal="center" vertical="center"/>
      <protection/>
    </xf>
    <xf numFmtId="0" fontId="27" fillId="27" borderId="0" xfId="0" applyFont="1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vertical="center"/>
      <protection/>
    </xf>
    <xf numFmtId="0" fontId="4" fillId="35" borderId="60" xfId="0" applyFont="1" applyFill="1" applyBorder="1" applyAlignment="1" applyProtection="1">
      <alignment vertical="center"/>
      <protection/>
    </xf>
    <xf numFmtId="0" fontId="0" fillId="35" borderId="60" xfId="0" applyFill="1" applyBorder="1" applyAlignment="1" applyProtection="1">
      <alignment vertical="center"/>
      <protection/>
    </xf>
    <xf numFmtId="0" fontId="0" fillId="35" borderId="61" xfId="0" applyFill="1" applyBorder="1" applyAlignment="1" applyProtection="1">
      <alignment vertical="center"/>
      <protection/>
    </xf>
    <xf numFmtId="0" fontId="54" fillId="35" borderId="0" xfId="0" applyFont="1" applyFill="1" applyBorder="1" applyAlignment="1" applyProtection="1">
      <alignment horizontal="right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50" fillId="35" borderId="0" xfId="0" applyFont="1" applyFill="1" applyBorder="1" applyAlignment="1" applyProtection="1">
      <alignment/>
      <protection/>
    </xf>
    <xf numFmtId="0" fontId="0" fillId="35" borderId="62" xfId="0" applyFill="1" applyBorder="1" applyAlignment="1" applyProtection="1">
      <alignment vertical="center"/>
      <protection/>
    </xf>
    <xf numFmtId="0" fontId="4" fillId="35" borderId="63" xfId="0" applyFont="1" applyFill="1" applyBorder="1" applyAlignment="1" applyProtection="1">
      <alignment vertical="center"/>
      <protection/>
    </xf>
    <xf numFmtId="0" fontId="11" fillId="27" borderId="0" xfId="0" applyFont="1" applyFill="1" applyBorder="1" applyAlignment="1" applyProtection="1">
      <alignment horizontal="center" vertical="center"/>
      <protection/>
    </xf>
    <xf numFmtId="0" fontId="4" fillId="35" borderId="64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151" fillId="35" borderId="0" xfId="0" applyFont="1" applyFill="1" applyBorder="1" applyAlignment="1" applyProtection="1">
      <alignment horizontal="left" vertical="center"/>
      <protection/>
    </xf>
    <xf numFmtId="172" fontId="11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65" xfId="0" applyFont="1" applyFill="1" applyBorder="1" applyAlignment="1" applyProtection="1">
      <alignment vertical="center"/>
      <protection/>
    </xf>
    <xf numFmtId="0" fontId="4" fillId="35" borderId="66" xfId="0" applyFont="1" applyFill="1" applyBorder="1" applyAlignment="1" applyProtection="1">
      <alignment vertical="center"/>
      <protection/>
    </xf>
    <xf numFmtId="0" fontId="2" fillId="35" borderId="66" xfId="0" applyFont="1" applyFill="1" applyBorder="1" applyAlignment="1" applyProtection="1">
      <alignment horizontal="right" vertical="center"/>
      <protection/>
    </xf>
    <xf numFmtId="172" fontId="11" fillId="35" borderId="66" xfId="0" applyNumberFormat="1" applyFont="1" applyFill="1" applyBorder="1" applyAlignment="1" applyProtection="1">
      <alignment horizontal="center" vertical="center"/>
      <protection/>
    </xf>
    <xf numFmtId="0" fontId="0" fillId="35" borderId="66" xfId="0" applyFill="1" applyBorder="1" applyAlignment="1" applyProtection="1">
      <alignment/>
      <protection/>
    </xf>
    <xf numFmtId="0" fontId="4" fillId="35" borderId="66" xfId="0" applyFont="1" applyFill="1" applyBorder="1" applyAlignment="1" applyProtection="1">
      <alignment horizontal="right" vertical="center"/>
      <protection/>
    </xf>
    <xf numFmtId="0" fontId="8" fillId="35" borderId="66" xfId="0" applyFont="1" applyFill="1" applyBorder="1" applyAlignment="1" applyProtection="1">
      <alignment horizontal="center" vertical="center"/>
      <protection/>
    </xf>
    <xf numFmtId="0" fontId="150" fillId="35" borderId="66" xfId="0" applyFont="1" applyFill="1" applyBorder="1" applyAlignment="1" applyProtection="1">
      <alignment/>
      <protection/>
    </xf>
    <xf numFmtId="0" fontId="0" fillId="35" borderId="67" xfId="0" applyFill="1" applyBorder="1" applyAlignment="1" applyProtection="1">
      <alignment vertical="center"/>
      <protection/>
    </xf>
    <xf numFmtId="0" fontId="0" fillId="27" borderId="68" xfId="0" applyFill="1" applyBorder="1" applyAlignment="1">
      <alignment/>
    </xf>
    <xf numFmtId="0" fontId="0" fillId="27" borderId="0" xfId="0" applyFill="1" applyBorder="1" applyAlignment="1">
      <alignment/>
    </xf>
    <xf numFmtId="0" fontId="7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152" fillId="35" borderId="0" xfId="0" applyFont="1" applyFill="1" applyBorder="1" applyAlignment="1" applyProtection="1">
      <alignment/>
      <protection/>
    </xf>
    <xf numFmtId="0" fontId="153" fillId="35" borderId="0" xfId="0" applyFont="1" applyFill="1" applyBorder="1" applyAlignment="1" applyProtection="1">
      <alignment vertical="center"/>
      <protection/>
    </xf>
    <xf numFmtId="0" fontId="154" fillId="0" borderId="0" xfId="0" applyFont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50" fillId="35" borderId="0" xfId="0" applyFont="1" applyFill="1" applyBorder="1" applyAlignment="1" applyProtection="1">
      <alignment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5" fillId="34" borderId="69" xfId="0" applyFont="1" applyFill="1" applyBorder="1" applyAlignment="1" applyProtection="1">
      <alignment horizontal="center" vertical="center"/>
      <protection/>
    </xf>
    <xf numFmtId="0" fontId="0" fillId="34" borderId="70" xfId="0" applyFill="1" applyBorder="1" applyAlignment="1" applyProtection="1">
      <alignment/>
      <protection/>
    </xf>
    <xf numFmtId="0" fontId="0" fillId="34" borderId="71" xfId="0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8" fillId="30" borderId="0" xfId="0" applyFont="1" applyFill="1" applyBorder="1" applyAlignment="1" applyProtection="1">
      <alignment horizontal="center" vertical="center"/>
      <protection/>
    </xf>
    <xf numFmtId="0" fontId="0" fillId="30" borderId="0" xfId="0" applyFill="1" applyBorder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8" fillId="30" borderId="0" xfId="0" applyFont="1" applyFill="1" applyBorder="1" applyAlignment="1" applyProtection="1">
      <alignment horizontal="right" vertical="center"/>
      <protection/>
    </xf>
    <xf numFmtId="0" fontId="155" fillId="34" borderId="0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 horizontal="right" vertical="center"/>
      <protection/>
    </xf>
    <xf numFmtId="0" fontId="54" fillId="30" borderId="0" xfId="0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34" fillId="30" borderId="0" xfId="0" applyFont="1" applyFill="1" applyAlignment="1" applyProtection="1">
      <alignment horizontal="left" vertical="center"/>
      <protection/>
    </xf>
    <xf numFmtId="0" fontId="156" fillId="30" borderId="0" xfId="0" applyFont="1" applyFill="1" applyAlignment="1" applyProtection="1">
      <alignment/>
      <protection/>
    </xf>
    <xf numFmtId="0" fontId="156" fillId="34" borderId="0" xfId="0" applyFont="1" applyFill="1" applyBorder="1" applyAlignment="1" applyProtection="1">
      <alignment/>
      <protection/>
    </xf>
    <xf numFmtId="0" fontId="157" fillId="34" borderId="0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0" fillId="39" borderId="0" xfId="0" applyFont="1" applyFill="1" applyBorder="1" applyAlignment="1">
      <alignment horizontal="right" vertical="center"/>
    </xf>
    <xf numFmtId="0" fontId="158" fillId="0" borderId="72" xfId="0" applyFont="1" applyBorder="1" applyAlignment="1">
      <alignment horizontal="center" vertical="center" wrapText="1"/>
    </xf>
    <xf numFmtId="0" fontId="158" fillId="0" borderId="73" xfId="0" applyFont="1" applyBorder="1" applyAlignment="1">
      <alignment horizontal="center" vertical="center" wrapText="1"/>
    </xf>
    <xf numFmtId="0" fontId="158" fillId="0" borderId="47" xfId="0" applyFont="1" applyBorder="1" applyAlignment="1">
      <alignment horizontal="center" vertical="center" wrapText="1"/>
    </xf>
    <xf numFmtId="0" fontId="158" fillId="0" borderId="74" xfId="0" applyFont="1" applyBorder="1" applyAlignment="1">
      <alignment horizontal="center" vertical="center" wrapText="1"/>
    </xf>
    <xf numFmtId="0" fontId="159" fillId="44" borderId="73" xfId="0" applyFont="1" applyFill="1" applyBorder="1" applyAlignment="1">
      <alignment horizontal="center" vertical="center" wrapText="1"/>
    </xf>
    <xf numFmtId="0" fontId="159" fillId="0" borderId="75" xfId="0" applyFont="1" applyBorder="1" applyAlignment="1">
      <alignment horizontal="center" vertical="center" wrapText="1"/>
    </xf>
    <xf numFmtId="0" fontId="146" fillId="0" borderId="75" xfId="0" applyFont="1" applyBorder="1" applyAlignment="1">
      <alignment horizontal="center" vertical="center" wrapText="1"/>
    </xf>
    <xf numFmtId="0" fontId="159" fillId="0" borderId="73" xfId="0" applyFont="1" applyBorder="1" applyAlignment="1">
      <alignment horizontal="center" vertical="center" wrapText="1"/>
    </xf>
    <xf numFmtId="0" fontId="146" fillId="0" borderId="73" xfId="0" applyFont="1" applyBorder="1" applyAlignment="1">
      <alignment horizontal="center" vertical="center" wrapText="1"/>
    </xf>
    <xf numFmtId="0" fontId="159" fillId="0" borderId="76" xfId="0" applyFont="1" applyBorder="1" applyAlignment="1">
      <alignment horizontal="center" vertical="center" wrapText="1"/>
    </xf>
    <xf numFmtId="0" fontId="160" fillId="0" borderId="73" xfId="0" applyFont="1" applyBorder="1" applyAlignment="1">
      <alignment horizontal="center" vertical="center" wrapText="1"/>
    </xf>
    <xf numFmtId="0" fontId="160" fillId="0" borderId="75" xfId="0" applyFont="1" applyBorder="1" applyAlignment="1">
      <alignment horizontal="center" vertical="center" wrapText="1"/>
    </xf>
    <xf numFmtId="0" fontId="160" fillId="0" borderId="0" xfId="0" applyFont="1" applyBorder="1" applyAlignment="1">
      <alignment horizontal="center" vertical="center" wrapText="1"/>
    </xf>
    <xf numFmtId="0" fontId="158" fillId="0" borderId="0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54" xfId="0" applyFont="1" applyBorder="1" applyAlignment="1">
      <alignment/>
    </xf>
    <xf numFmtId="0" fontId="53" fillId="35" borderId="0" xfId="0" applyFont="1" applyFill="1" applyBorder="1" applyAlignment="1" applyProtection="1">
      <alignment vertical="center"/>
      <protection/>
    </xf>
    <xf numFmtId="0" fontId="33" fillId="41" borderId="0" xfId="0" applyFont="1" applyFill="1" applyBorder="1" applyAlignment="1">
      <alignment horizontal="center" vertical="center"/>
    </xf>
    <xf numFmtId="0" fontId="0" fillId="37" borderId="77" xfId="0" applyFill="1" applyBorder="1" applyAlignment="1">
      <alignment vertical="center"/>
    </xf>
    <xf numFmtId="0" fontId="0" fillId="37" borderId="78" xfId="0" applyFill="1" applyBorder="1" applyAlignment="1">
      <alignment horizontal="center" vertical="center"/>
    </xf>
    <xf numFmtId="0" fontId="33" fillId="30" borderId="0" xfId="0" applyFont="1" applyFill="1" applyBorder="1" applyAlignment="1">
      <alignment horizontal="center" vertical="center"/>
    </xf>
    <xf numFmtId="0" fontId="33" fillId="30" borderId="0" xfId="0" applyFont="1" applyFill="1" applyBorder="1" applyAlignment="1">
      <alignment horizontal="center"/>
    </xf>
    <xf numFmtId="0" fontId="33" fillId="30" borderId="41" xfId="0" applyFont="1" applyFill="1" applyBorder="1" applyAlignment="1">
      <alignment horizontal="center" vertical="center"/>
    </xf>
    <xf numFmtId="172" fontId="33" fillId="33" borderId="79" xfId="0" applyNumberFormat="1" applyFont="1" applyFill="1" applyBorder="1" applyAlignment="1" applyProtection="1">
      <alignment horizontal="center" vertical="center"/>
      <protection locked="0"/>
    </xf>
    <xf numFmtId="172" fontId="33" fillId="33" borderId="38" xfId="0" applyNumberFormat="1" applyFont="1" applyFill="1" applyBorder="1" applyAlignment="1" applyProtection="1">
      <alignment horizontal="center" vertical="center"/>
      <protection locked="0"/>
    </xf>
    <xf numFmtId="0" fontId="0" fillId="30" borderId="80" xfId="0" applyFill="1" applyBorder="1" applyAlignment="1">
      <alignment vertical="center"/>
    </xf>
    <xf numFmtId="0" fontId="33" fillId="39" borderId="0" xfId="0" applyFont="1" applyFill="1" applyBorder="1" applyAlignment="1">
      <alignment horizontal="center"/>
    </xf>
    <xf numFmtId="0" fontId="161" fillId="0" borderId="72" xfId="0" applyFont="1" applyBorder="1" applyAlignment="1">
      <alignment horizontal="center" vertical="center" wrapText="1"/>
    </xf>
    <xf numFmtId="0" fontId="161" fillId="0" borderId="74" xfId="0" applyFont="1" applyBorder="1" applyAlignment="1">
      <alignment horizontal="center" vertical="center" wrapText="1"/>
    </xf>
    <xf numFmtId="0" fontId="161" fillId="0" borderId="73" xfId="0" applyFont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33" fillId="41" borderId="81" xfId="0" applyFont="1" applyFill="1" applyBorder="1" applyAlignment="1">
      <alignment horizontal="center" vertical="center"/>
    </xf>
    <xf numFmtId="0" fontId="37" fillId="41" borderId="82" xfId="0" applyFont="1" applyFill="1" applyBorder="1" applyAlignment="1">
      <alignment vertical="center"/>
    </xf>
    <xf numFmtId="0" fontId="33" fillId="41" borderId="83" xfId="0" applyFont="1" applyFill="1" applyBorder="1" applyAlignment="1">
      <alignment horizontal="right" vertical="center"/>
    </xf>
    <xf numFmtId="0" fontId="33" fillId="39" borderId="84" xfId="0" applyFont="1" applyFill="1" applyBorder="1" applyAlignment="1">
      <alignment horizontal="right" vertical="center"/>
    </xf>
    <xf numFmtId="0" fontId="33" fillId="30" borderId="84" xfId="0" applyFont="1" applyFill="1" applyBorder="1" applyAlignment="1">
      <alignment horizontal="right" vertical="center"/>
    </xf>
    <xf numFmtId="0" fontId="33" fillId="30" borderId="38" xfId="0" applyFont="1" applyFill="1" applyBorder="1" applyAlignment="1">
      <alignment horizontal="right" vertical="center"/>
    </xf>
    <xf numFmtId="0" fontId="162" fillId="45" borderId="85" xfId="0" applyFont="1" applyFill="1" applyBorder="1" applyAlignment="1">
      <alignment/>
    </xf>
    <xf numFmtId="0" fontId="162" fillId="45" borderId="86" xfId="0" applyFont="1" applyFill="1" applyBorder="1" applyAlignment="1">
      <alignment/>
    </xf>
    <xf numFmtId="0" fontId="163" fillId="45" borderId="86" xfId="0" applyFont="1" applyFill="1" applyBorder="1" applyAlignment="1">
      <alignment horizontal="center" vertical="center"/>
    </xf>
    <xf numFmtId="0" fontId="162" fillId="45" borderId="74" xfId="0" applyFont="1" applyFill="1" applyBorder="1" applyAlignment="1">
      <alignment/>
    </xf>
    <xf numFmtId="0" fontId="0" fillId="46" borderId="0" xfId="0" applyFill="1" applyAlignment="1">
      <alignment vertical="center"/>
    </xf>
    <xf numFmtId="0" fontId="34" fillId="46" borderId="0" xfId="0" applyFont="1" applyFill="1" applyAlignment="1">
      <alignment vertical="center"/>
    </xf>
    <xf numFmtId="0" fontId="0" fillId="46" borderId="0" xfId="0" applyFill="1" applyAlignment="1">
      <alignment horizontal="center" vertical="center"/>
    </xf>
    <xf numFmtId="0" fontId="164" fillId="46" borderId="0" xfId="0" applyFont="1" applyFill="1" applyAlignment="1">
      <alignment vertical="center"/>
    </xf>
    <xf numFmtId="0" fontId="118" fillId="46" borderId="0" xfId="0" applyFont="1" applyFill="1" applyAlignment="1">
      <alignment vertical="center"/>
    </xf>
    <xf numFmtId="0" fontId="164" fillId="46" borderId="0" xfId="0" applyFont="1" applyFill="1" applyAlignment="1">
      <alignment horizontal="center" vertical="center"/>
    </xf>
    <xf numFmtId="0" fontId="0" fillId="47" borderId="0" xfId="0" applyFill="1" applyAlignment="1">
      <alignment/>
    </xf>
    <xf numFmtId="0" fontId="165" fillId="44" borderId="74" xfId="0" applyFont="1" applyFill="1" applyBorder="1" applyAlignment="1">
      <alignment horizontal="center" vertical="center" wrapText="1"/>
    </xf>
    <xf numFmtId="0" fontId="163" fillId="45" borderId="85" xfId="0" applyFont="1" applyFill="1" applyBorder="1" applyAlignment="1">
      <alignment horizontal="center" vertical="center"/>
    </xf>
    <xf numFmtId="0" fontId="163" fillId="45" borderId="86" xfId="0" applyFont="1" applyFill="1" applyBorder="1" applyAlignment="1">
      <alignment horizontal="center" vertical="center"/>
    </xf>
    <xf numFmtId="0" fontId="163" fillId="45" borderId="74" xfId="0" applyFont="1" applyFill="1" applyBorder="1" applyAlignment="1">
      <alignment horizontal="center" vertical="center"/>
    </xf>
    <xf numFmtId="0" fontId="11" fillId="36" borderId="87" xfId="0" applyFont="1" applyFill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13" fillId="36" borderId="87" xfId="0" applyFont="1" applyFill="1" applyBorder="1" applyAlignment="1" applyProtection="1">
      <alignment horizontal="center" vertical="center"/>
      <protection locked="0"/>
    </xf>
    <xf numFmtId="0" fontId="13" fillId="36" borderId="89" xfId="0" applyFont="1" applyFill="1" applyBorder="1" applyAlignment="1" applyProtection="1">
      <alignment horizontal="center" vertical="center"/>
      <protection locked="0"/>
    </xf>
    <xf numFmtId="0" fontId="13" fillId="0" borderId="89" xfId="0" applyFont="1" applyBorder="1" applyAlignment="1" applyProtection="1">
      <alignment vertical="center"/>
      <protection locked="0"/>
    </xf>
    <xf numFmtId="0" fontId="13" fillId="0" borderId="89" xfId="0" applyFont="1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10" fillId="33" borderId="90" xfId="0" applyFont="1" applyFill="1" applyBorder="1" applyAlignment="1" applyProtection="1">
      <alignment horizontal="left" vertical="center"/>
      <protection locked="0"/>
    </xf>
    <xf numFmtId="0" fontId="10" fillId="33" borderId="91" xfId="0" applyFont="1" applyFill="1" applyBorder="1" applyAlignment="1" applyProtection="1">
      <alignment horizontal="left" vertical="center"/>
      <protection locked="0"/>
    </xf>
    <xf numFmtId="0" fontId="10" fillId="33" borderId="92" xfId="0" applyFont="1" applyFill="1" applyBorder="1" applyAlignment="1" applyProtection="1">
      <alignment horizontal="left" vertical="center"/>
      <protection locked="0"/>
    </xf>
    <xf numFmtId="0" fontId="0" fillId="0" borderId="91" xfId="0" applyBorder="1" applyAlignment="1" applyProtection="1">
      <alignment horizontal="left" vertical="center"/>
      <protection locked="0"/>
    </xf>
    <xf numFmtId="0" fontId="0" fillId="0" borderId="92" xfId="0" applyBorder="1" applyAlignment="1" applyProtection="1">
      <alignment horizontal="left" vertical="center"/>
      <protection locked="0"/>
    </xf>
    <xf numFmtId="2" fontId="11" fillId="35" borderId="93" xfId="0" applyNumberFormat="1" applyFont="1" applyFill="1" applyBorder="1" applyAlignment="1" applyProtection="1">
      <alignment horizontal="center" vertical="center"/>
      <protection locked="0"/>
    </xf>
    <xf numFmtId="2" fontId="11" fillId="0" borderId="82" xfId="0" applyNumberFormat="1" applyFont="1" applyBorder="1" applyAlignment="1" applyProtection="1">
      <alignment horizontal="center" vertical="center"/>
      <protection locked="0"/>
    </xf>
    <xf numFmtId="0" fontId="11" fillId="34" borderId="93" xfId="0" applyFont="1" applyFill="1" applyBorder="1" applyAlignment="1" applyProtection="1">
      <alignment horizontal="center" vertical="center"/>
      <protection locked="0"/>
    </xf>
    <xf numFmtId="0" fontId="13" fillId="0" borderId="82" xfId="0" applyFont="1" applyBorder="1" applyAlignment="1" applyProtection="1">
      <alignment horizontal="center" vertical="center"/>
      <protection locked="0"/>
    </xf>
    <xf numFmtId="0" fontId="11" fillId="35" borderId="93" xfId="0" applyFont="1" applyFill="1" applyBorder="1" applyAlignment="1" applyProtection="1">
      <alignment horizontal="center" vertical="center"/>
      <protection locked="0"/>
    </xf>
    <xf numFmtId="0" fontId="11" fillId="0" borderId="82" xfId="0" applyFont="1" applyBorder="1" applyAlignment="1" applyProtection="1">
      <alignment horizontal="center" vertical="center"/>
      <protection locked="0"/>
    </xf>
    <xf numFmtId="0" fontId="22" fillId="36" borderId="87" xfId="0" applyFont="1" applyFill="1" applyBorder="1" applyAlignment="1" applyProtection="1">
      <alignment horizontal="center" vertical="center"/>
      <protection locked="0"/>
    </xf>
    <xf numFmtId="0" fontId="13" fillId="36" borderId="88" xfId="0" applyFont="1" applyFill="1" applyBorder="1" applyAlignment="1" applyProtection="1">
      <alignment horizontal="center" vertical="center"/>
      <protection locked="0"/>
    </xf>
    <xf numFmtId="2" fontId="11" fillId="34" borderId="93" xfId="0" applyNumberFormat="1" applyFont="1" applyFill="1" applyBorder="1" applyAlignment="1" applyProtection="1">
      <alignment horizontal="center" vertical="center"/>
      <protection locked="0"/>
    </xf>
    <xf numFmtId="2" fontId="13" fillId="0" borderId="82" xfId="0" applyNumberFormat="1" applyFont="1" applyBorder="1" applyAlignment="1" applyProtection="1">
      <alignment horizontal="center" vertical="center"/>
      <protection locked="0"/>
    </xf>
    <xf numFmtId="0" fontId="13" fillId="36" borderId="87" xfId="0" applyFont="1" applyFill="1" applyBorder="1" applyAlignment="1" applyProtection="1">
      <alignment horizontal="right" vertical="center"/>
      <protection locked="0"/>
    </xf>
    <xf numFmtId="0" fontId="13" fillId="36" borderId="89" xfId="0" applyFont="1" applyFill="1" applyBorder="1" applyAlignment="1" applyProtection="1">
      <alignment vertical="center"/>
      <protection locked="0"/>
    </xf>
    <xf numFmtId="0" fontId="13" fillId="36" borderId="88" xfId="0" applyFont="1" applyFill="1" applyBorder="1" applyAlignment="1" applyProtection="1">
      <alignment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166" fillId="34" borderId="0" xfId="44" applyFont="1" applyFill="1" applyAlignment="1">
      <alignment horizontal="center" vertical="top"/>
    </xf>
    <xf numFmtId="0" fontId="54" fillId="34" borderId="0" xfId="0" applyFont="1" applyFill="1" applyAlignment="1">
      <alignment horizontal="center" vertical="top"/>
    </xf>
    <xf numFmtId="0" fontId="100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11" fillId="33" borderId="90" xfId="0" applyFont="1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vertical="center"/>
      <protection locked="0"/>
    </xf>
    <xf numFmtId="0" fontId="55" fillId="34" borderId="0" xfId="0" applyFont="1" applyFill="1" applyBorder="1" applyAlignment="1">
      <alignment horizontal="right" vertical="center"/>
    </xf>
    <xf numFmtId="0" fontId="84" fillId="34" borderId="0" xfId="0" applyFont="1" applyFill="1" applyAlignment="1">
      <alignment/>
    </xf>
    <xf numFmtId="0" fontId="84" fillId="0" borderId="0" xfId="0" applyFont="1" applyBorder="1" applyAlignment="1">
      <alignment/>
    </xf>
    <xf numFmtId="0" fontId="85" fillId="34" borderId="94" xfId="0" applyFont="1" applyFill="1" applyBorder="1" applyAlignment="1">
      <alignment horizontal="center" vertical="center"/>
    </xf>
    <xf numFmtId="0" fontId="103" fillId="34" borderId="95" xfId="0" applyFont="1" applyFill="1" applyBorder="1" applyAlignment="1">
      <alignment horizontal="center"/>
    </xf>
    <xf numFmtId="0" fontId="103" fillId="34" borderId="96" xfId="0" applyFont="1" applyFill="1" applyBorder="1" applyAlignment="1">
      <alignment horizontal="center"/>
    </xf>
    <xf numFmtId="0" fontId="104" fillId="35" borderId="94" xfId="0" applyFont="1" applyFill="1" applyBorder="1" applyAlignment="1">
      <alignment horizontal="center" vertical="center"/>
    </xf>
    <xf numFmtId="0" fontId="105" fillId="0" borderId="95" xfId="0" applyFont="1" applyBorder="1" applyAlignment="1">
      <alignment horizontal="center"/>
    </xf>
    <xf numFmtId="0" fontId="105" fillId="0" borderId="96" xfId="0" applyFont="1" applyBorder="1" applyAlignment="1">
      <alignment horizontal="center"/>
    </xf>
    <xf numFmtId="49" fontId="100" fillId="48" borderId="0" xfId="0" applyNumberFormat="1" applyFont="1" applyFill="1" applyAlignment="1">
      <alignment horizontal="center" vertical="center"/>
    </xf>
    <xf numFmtId="49" fontId="167" fillId="48" borderId="0" xfId="0" applyNumberFormat="1" applyFont="1" applyFill="1" applyAlignment="1">
      <alignment horizontal="center" vertical="center"/>
    </xf>
    <xf numFmtId="49" fontId="168" fillId="48" borderId="0" xfId="0" applyNumberFormat="1" applyFont="1" applyFill="1" applyAlignment="1">
      <alignment horizontal="center" vertical="center"/>
    </xf>
    <xf numFmtId="0" fontId="151" fillId="47" borderId="97" xfId="0" applyFont="1" applyFill="1" applyBorder="1" applyAlignment="1">
      <alignment horizontal="center" vertical="center"/>
    </xf>
    <xf numFmtId="0" fontId="151" fillId="47" borderId="51" xfId="0" applyFont="1" applyFill="1" applyBorder="1" applyAlignment="1">
      <alignment horizontal="center" vertical="center"/>
    </xf>
    <xf numFmtId="0" fontId="151" fillId="47" borderId="72" xfId="0" applyFont="1" applyFill="1" applyBorder="1" applyAlignment="1">
      <alignment horizontal="center" vertical="center"/>
    </xf>
    <xf numFmtId="0" fontId="163" fillId="47" borderId="98" xfId="0" applyFont="1" applyFill="1" applyBorder="1" applyAlignment="1">
      <alignment horizontal="center" vertical="center"/>
    </xf>
    <xf numFmtId="0" fontId="163" fillId="47" borderId="99" xfId="0" applyFont="1" applyFill="1" applyBorder="1" applyAlignment="1">
      <alignment horizontal="center" vertical="center"/>
    </xf>
    <xf numFmtId="0" fontId="163" fillId="47" borderId="100" xfId="0" applyFont="1" applyFill="1" applyBorder="1" applyAlignment="1">
      <alignment horizontal="center" vertical="center"/>
    </xf>
    <xf numFmtId="0" fontId="163" fillId="47" borderId="101" xfId="0" applyFont="1" applyFill="1" applyBorder="1" applyAlignment="1">
      <alignment horizontal="center" vertical="center"/>
    </xf>
    <xf numFmtId="0" fontId="163" fillId="47" borderId="0" xfId="0" applyFont="1" applyFill="1" applyBorder="1" applyAlignment="1">
      <alignment horizontal="center" vertical="center"/>
    </xf>
    <xf numFmtId="0" fontId="163" fillId="47" borderId="47" xfId="0" applyFont="1" applyFill="1" applyBorder="1" applyAlignment="1">
      <alignment horizontal="center" vertical="center"/>
    </xf>
    <xf numFmtId="0" fontId="0" fillId="27" borderId="102" xfId="0" applyFill="1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0" fontId="150" fillId="35" borderId="102" xfId="0" applyFont="1" applyFill="1" applyBorder="1" applyAlignment="1" applyProtection="1">
      <alignment/>
      <protection locked="0"/>
    </xf>
    <xf numFmtId="0" fontId="0" fillId="0" borderId="104" xfId="0" applyBorder="1" applyAlignment="1" applyProtection="1">
      <alignment/>
      <protection locked="0"/>
    </xf>
    <xf numFmtId="0" fontId="163" fillId="45" borderId="85" xfId="0" applyFont="1" applyFill="1" applyBorder="1" applyAlignment="1" applyProtection="1">
      <alignment horizontal="center" vertical="center"/>
      <protection/>
    </xf>
    <xf numFmtId="0" fontId="169" fillId="45" borderId="86" xfId="0" applyFont="1" applyFill="1" applyBorder="1" applyAlignment="1" applyProtection="1">
      <alignment/>
      <protection/>
    </xf>
    <xf numFmtId="0" fontId="169" fillId="45" borderId="74" xfId="0" applyFont="1" applyFill="1" applyBorder="1" applyAlignment="1" applyProtection="1">
      <alignment/>
      <protection/>
    </xf>
    <xf numFmtId="0" fontId="11" fillId="33" borderId="92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/>
    </xf>
    <xf numFmtId="0" fontId="15" fillId="36" borderId="87" xfId="0" applyFont="1" applyFill="1" applyBorder="1" applyAlignment="1" applyProtection="1">
      <alignment horizontal="center" vertical="center"/>
      <protection locked="0"/>
    </xf>
    <xf numFmtId="0" fontId="25" fillId="0" borderId="89" xfId="0" applyFont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0" fillId="33" borderId="105" xfId="0" applyFill="1" applyBorder="1" applyAlignment="1" applyProtection="1">
      <alignment vertical="center"/>
      <protection locked="0"/>
    </xf>
    <xf numFmtId="0" fontId="0" fillId="0" borderId="106" xfId="0" applyBorder="1" applyAlignment="1" applyProtection="1">
      <alignment vertical="center"/>
      <protection locked="0"/>
    </xf>
    <xf numFmtId="0" fontId="0" fillId="0" borderId="107" xfId="0" applyBorder="1" applyAlignment="1" applyProtection="1">
      <alignment vertical="center"/>
      <protection locked="0"/>
    </xf>
    <xf numFmtId="0" fontId="11" fillId="33" borderId="91" xfId="0" applyFont="1" applyFill="1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/>
      <protection locked="0"/>
    </xf>
    <xf numFmtId="0" fontId="15" fillId="36" borderId="89" xfId="0" applyFont="1" applyFill="1" applyBorder="1" applyAlignment="1" applyProtection="1">
      <alignment horizontal="center" vertical="center"/>
      <protection locked="0"/>
    </xf>
    <xf numFmtId="0" fontId="11" fillId="36" borderId="89" xfId="0" applyFont="1" applyFill="1" applyBorder="1" applyAlignment="1" applyProtection="1">
      <alignment horizontal="center" vertical="center"/>
      <protection locked="0"/>
    </xf>
    <xf numFmtId="0" fontId="11" fillId="36" borderId="88" xfId="0" applyFont="1" applyFill="1" applyBorder="1" applyAlignment="1" applyProtection="1">
      <alignment horizontal="center" vertical="center"/>
      <protection locked="0"/>
    </xf>
    <xf numFmtId="0" fontId="54" fillId="35" borderId="10" xfId="0" applyFont="1" applyFill="1" applyBorder="1" applyAlignment="1" applyProtection="1">
      <alignment horizontal="center" vertical="center"/>
      <protection/>
    </xf>
    <xf numFmtId="0" fontId="54" fillId="35" borderId="0" xfId="0" applyFont="1" applyFill="1" applyBorder="1" applyAlignment="1" applyProtection="1">
      <alignment horizontal="center" vertical="center"/>
      <protection/>
    </xf>
    <xf numFmtId="0" fontId="54" fillId="35" borderId="108" xfId="0" applyFont="1" applyFill="1" applyBorder="1" applyAlignment="1" applyProtection="1">
      <alignment horizontal="center" vertical="center"/>
      <protection/>
    </xf>
    <xf numFmtId="0" fontId="0" fillId="49" borderId="102" xfId="0" applyFill="1" applyBorder="1" applyAlignment="1" applyProtection="1">
      <alignment/>
      <protection locked="0"/>
    </xf>
    <xf numFmtId="0" fontId="0" fillId="49" borderId="104" xfId="0" applyFill="1" applyBorder="1" applyAlignment="1" applyProtection="1">
      <alignment/>
      <protection locked="0"/>
    </xf>
    <xf numFmtId="0" fontId="0" fillId="49" borderId="103" xfId="0" applyFill="1" applyBorder="1" applyAlignment="1" applyProtection="1">
      <alignment/>
      <protection locked="0"/>
    </xf>
    <xf numFmtId="0" fontId="52" fillId="35" borderId="109" xfId="0" applyFont="1" applyFill="1" applyBorder="1" applyAlignment="1" applyProtection="1">
      <alignment horizontal="center" vertical="top"/>
      <protection/>
    </xf>
    <xf numFmtId="0" fontId="52" fillId="0" borderId="110" xfId="0" applyFont="1" applyBorder="1" applyAlignment="1">
      <alignment horizontal="center" vertical="top"/>
    </xf>
    <xf numFmtId="0" fontId="0" fillId="0" borderId="111" xfId="0" applyBorder="1" applyAlignment="1">
      <alignment/>
    </xf>
    <xf numFmtId="0" fontId="85" fillId="35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11" fillId="27" borderId="87" xfId="0" applyFont="1" applyFill="1" applyBorder="1" applyAlignment="1" applyProtection="1">
      <alignment horizontal="center" vertical="center"/>
      <protection locked="0"/>
    </xf>
    <xf numFmtId="0" fontId="11" fillId="27" borderId="89" xfId="0" applyFont="1" applyFill="1" applyBorder="1" applyAlignment="1" applyProtection="1">
      <alignment horizontal="center" vertical="center"/>
      <protection locked="0"/>
    </xf>
    <xf numFmtId="0" fontId="11" fillId="27" borderId="88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85" fillId="35" borderId="112" xfId="0" applyFont="1" applyFill="1" applyBorder="1" applyAlignment="1" applyProtection="1">
      <alignment horizontal="center" vertical="center"/>
      <protection/>
    </xf>
    <xf numFmtId="0" fontId="57" fillId="0" borderId="113" xfId="0" applyFont="1" applyBorder="1" applyAlignment="1">
      <alignment/>
    </xf>
    <xf numFmtId="0" fontId="57" fillId="0" borderId="114" xfId="0" applyFont="1" applyBorder="1" applyAlignment="1">
      <alignment/>
    </xf>
    <xf numFmtId="0" fontId="57" fillId="0" borderId="115" xfId="0" applyFont="1" applyBorder="1" applyAlignment="1">
      <alignment/>
    </xf>
    <xf numFmtId="0" fontId="170" fillId="30" borderId="0" xfId="0" applyFont="1" applyFill="1" applyAlignment="1" applyProtection="1">
      <alignment horizontal="left" vertical="center"/>
      <protection/>
    </xf>
    <xf numFmtId="0" fontId="161" fillId="30" borderId="0" xfId="0" applyFont="1" applyFill="1" applyAlignment="1" applyProtection="1">
      <alignment horizontal="left" vertical="center"/>
      <protection/>
    </xf>
    <xf numFmtId="0" fontId="15" fillId="36" borderId="88" xfId="0" applyFont="1" applyFill="1" applyBorder="1" applyAlignment="1" applyProtection="1">
      <alignment horizontal="center" vertical="center"/>
      <protection locked="0"/>
    </xf>
    <xf numFmtId="0" fontId="54" fillId="34" borderId="0" xfId="0" applyFont="1" applyFill="1" applyBorder="1" applyAlignment="1" applyProtection="1">
      <alignment wrapText="1"/>
      <protection/>
    </xf>
    <xf numFmtId="0" fontId="56" fillId="0" borderId="0" xfId="0" applyFont="1" applyAlignment="1">
      <alignment wrapText="1"/>
    </xf>
    <xf numFmtId="0" fontId="0" fillId="50" borderId="112" xfId="0" applyFont="1" applyFill="1" applyBorder="1" applyAlignment="1" applyProtection="1">
      <alignment vertical="top" wrapText="1" shrinkToFit="1"/>
      <protection locked="0"/>
    </xf>
    <xf numFmtId="0" fontId="0" fillId="50" borderId="116" xfId="0" applyFill="1" applyBorder="1" applyAlignment="1" applyProtection="1">
      <alignment vertical="top" wrapText="1" shrinkToFit="1"/>
      <protection locked="0"/>
    </xf>
    <xf numFmtId="0" fontId="0" fillId="50" borderId="117" xfId="0" applyFill="1" applyBorder="1" applyAlignment="1" applyProtection="1">
      <alignment vertical="top" wrapText="1" shrinkToFit="1"/>
      <protection locked="0"/>
    </xf>
    <xf numFmtId="0" fontId="0" fillId="0" borderId="118" xfId="0" applyBorder="1" applyAlignment="1" applyProtection="1">
      <alignment vertical="top" wrapText="1" shrinkToFit="1"/>
      <protection locked="0"/>
    </xf>
    <xf numFmtId="0" fontId="0" fillId="0" borderId="119" xfId="0" applyBorder="1" applyAlignment="1" applyProtection="1">
      <alignment vertical="top" wrapText="1" shrinkToFit="1"/>
      <protection locked="0"/>
    </xf>
    <xf numFmtId="0" fontId="0" fillId="0" borderId="120" xfId="0" applyBorder="1" applyAlignment="1" applyProtection="1">
      <alignment vertical="top" wrapText="1" shrinkToFit="1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171" fillId="30" borderId="0" xfId="0" applyFont="1" applyFill="1" applyAlignment="1" applyProtection="1">
      <alignment horizontal="left" wrapText="1"/>
      <protection/>
    </xf>
    <xf numFmtId="0" fontId="171" fillId="30" borderId="0" xfId="0" applyFont="1" applyFill="1" applyAlignment="1">
      <alignment horizontal="left" wrapText="1"/>
    </xf>
    <xf numFmtId="0" fontId="171" fillId="0" borderId="0" xfId="0" applyFont="1" applyAlignment="1">
      <alignment wrapText="1"/>
    </xf>
    <xf numFmtId="0" fontId="0" fillId="41" borderId="122" xfId="0" applyFill="1" applyBorder="1" applyAlignment="1">
      <alignment horizontal="right" vertical="center"/>
    </xf>
    <xf numFmtId="0" fontId="0" fillId="41" borderId="123" xfId="0" applyFill="1" applyBorder="1" applyAlignment="1">
      <alignment horizontal="right" vertical="center"/>
    </xf>
    <xf numFmtId="0" fontId="2" fillId="39" borderId="26" xfId="0" applyFont="1" applyFill="1" applyBorder="1" applyAlignment="1">
      <alignment horizontal="right" vertical="center"/>
    </xf>
    <xf numFmtId="0" fontId="0" fillId="39" borderId="45" xfId="0" applyFill="1" applyBorder="1" applyAlignment="1">
      <alignment vertical="center"/>
    </xf>
    <xf numFmtId="0" fontId="172" fillId="45" borderId="124" xfId="0" applyFont="1" applyFill="1" applyBorder="1" applyAlignment="1">
      <alignment horizontal="left" vertical="center"/>
    </xf>
    <xf numFmtId="0" fontId="172" fillId="45" borderId="125" xfId="0" applyFont="1" applyFill="1" applyBorder="1" applyAlignment="1">
      <alignment horizontal="left" vertical="center"/>
    </xf>
    <xf numFmtId="0" fontId="172" fillId="45" borderId="126" xfId="0" applyFont="1" applyFill="1" applyBorder="1" applyAlignment="1">
      <alignment horizontal="left" vertical="center"/>
    </xf>
    <xf numFmtId="0" fontId="0" fillId="39" borderId="122" xfId="0" applyFill="1" applyBorder="1" applyAlignment="1">
      <alignment horizontal="right" vertical="center"/>
    </xf>
    <xf numFmtId="0" fontId="0" fillId="39" borderId="123" xfId="0" applyFill="1" applyBorder="1" applyAlignment="1">
      <alignment horizontal="right" vertical="center"/>
    </xf>
    <xf numFmtId="0" fontId="173" fillId="45" borderId="124" xfId="0" applyFont="1" applyFill="1" applyBorder="1" applyAlignment="1">
      <alignment horizontal="right" vertical="center"/>
    </xf>
    <xf numFmtId="0" fontId="172" fillId="45" borderId="125" xfId="0" applyFont="1" applyFill="1" applyBorder="1" applyAlignment="1">
      <alignment horizontal="right" vertical="center"/>
    </xf>
    <xf numFmtId="0" fontId="33" fillId="33" borderId="127" xfId="0" applyFont="1" applyFill="1" applyBorder="1" applyAlignment="1">
      <alignment horizontal="center" vertical="center"/>
    </xf>
    <xf numFmtId="0" fontId="0" fillId="33" borderId="128" xfId="0" applyFill="1" applyBorder="1" applyAlignment="1">
      <alignment horizontal="center" vertical="center"/>
    </xf>
    <xf numFmtId="2" fontId="31" fillId="51" borderId="26" xfId="0" applyNumberFormat="1" applyFont="1" applyFill="1" applyBorder="1" applyAlignment="1">
      <alignment horizontal="center" vertical="center"/>
    </xf>
    <xf numFmtId="2" fontId="31" fillId="51" borderId="45" xfId="0" applyNumberFormat="1" applyFont="1" applyFill="1" applyBorder="1" applyAlignment="1">
      <alignment horizontal="center" vertical="center"/>
    </xf>
    <xf numFmtId="0" fontId="40" fillId="39" borderId="0" xfId="0" applyFont="1" applyFill="1" applyBorder="1" applyAlignment="1">
      <alignment horizontal="right" vertical="center"/>
    </xf>
    <xf numFmtId="0" fontId="40" fillId="39" borderId="35" xfId="0" applyFont="1" applyFill="1" applyBorder="1" applyAlignment="1">
      <alignment horizontal="right" vertical="center"/>
    </xf>
    <xf numFmtId="0" fontId="0" fillId="41" borderId="26" xfId="0" applyFont="1" applyFill="1" applyBorder="1" applyAlignment="1">
      <alignment horizontal="left" vertical="center" wrapText="1"/>
    </xf>
    <xf numFmtId="0" fontId="0" fillId="41" borderId="26" xfId="0" applyFill="1" applyBorder="1" applyAlignment="1">
      <alignment vertical="center"/>
    </xf>
    <xf numFmtId="0" fontId="0" fillId="41" borderId="45" xfId="0" applyFill="1" applyBorder="1" applyAlignment="1">
      <alignment vertical="center"/>
    </xf>
    <xf numFmtId="0" fontId="37" fillId="40" borderId="129" xfId="0" applyFont="1" applyFill="1" applyBorder="1" applyAlignment="1">
      <alignment horizontal="center" vertical="center" wrapText="1"/>
    </xf>
    <xf numFmtId="0" fontId="0" fillId="40" borderId="35" xfId="0" applyFill="1" applyBorder="1" applyAlignment="1">
      <alignment horizontal="center" vertical="center" wrapText="1"/>
    </xf>
    <xf numFmtId="0" fontId="0" fillId="40" borderId="130" xfId="0" applyFill="1" applyBorder="1" applyAlignment="1">
      <alignment horizontal="center" vertical="center" wrapText="1"/>
    </xf>
    <xf numFmtId="0" fontId="2" fillId="41" borderId="26" xfId="0" applyFont="1" applyFill="1" applyBorder="1" applyAlignment="1">
      <alignment horizontal="right" vertical="center"/>
    </xf>
    <xf numFmtId="0" fontId="174" fillId="40" borderId="0" xfId="0" applyFont="1" applyFill="1" applyBorder="1" applyAlignment="1">
      <alignment horizontal="center" wrapText="1"/>
    </xf>
    <xf numFmtId="0" fontId="0" fillId="40" borderId="0" xfId="0" applyFont="1" applyFill="1" applyAlignment="1">
      <alignment horizontal="center" wrapText="1"/>
    </xf>
    <xf numFmtId="0" fontId="0" fillId="30" borderId="122" xfId="0" applyFill="1" applyBorder="1" applyAlignment="1">
      <alignment horizontal="right" vertical="center"/>
    </xf>
    <xf numFmtId="0" fontId="0" fillId="30" borderId="123" xfId="0" applyFill="1" applyBorder="1" applyAlignment="1">
      <alignment horizontal="right" vertical="center"/>
    </xf>
    <xf numFmtId="0" fontId="40" fillId="41" borderId="26" xfId="0" applyFont="1" applyFill="1" applyBorder="1" applyAlignment="1">
      <alignment horizontal="right" vertical="center"/>
    </xf>
    <xf numFmtId="0" fontId="0" fillId="41" borderId="129" xfId="0" applyFill="1" applyBorder="1" applyAlignment="1">
      <alignment horizontal="right" vertical="center"/>
    </xf>
    <xf numFmtId="0" fontId="0" fillId="41" borderId="0" xfId="0" applyFill="1" applyBorder="1" applyAlignment="1">
      <alignment horizontal="right" vertical="center"/>
    </xf>
    <xf numFmtId="0" fontId="0" fillId="41" borderId="35" xfId="0" applyFill="1" applyBorder="1" applyAlignment="1">
      <alignment horizontal="right" vertical="center"/>
    </xf>
    <xf numFmtId="0" fontId="48" fillId="34" borderId="32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shrinkToFit="1"/>
    </xf>
    <xf numFmtId="0" fontId="48" fillId="34" borderId="131" xfId="0" applyFont="1" applyFill="1" applyBorder="1" applyAlignment="1">
      <alignment horizontal="center" vertical="center" shrinkToFit="1"/>
    </xf>
    <xf numFmtId="0" fontId="0" fillId="39" borderId="26" xfId="0" applyFont="1" applyFill="1" applyBorder="1" applyAlignment="1">
      <alignment horizontal="left" vertical="center" wrapText="1"/>
    </xf>
    <xf numFmtId="0" fontId="0" fillId="39" borderId="26" xfId="0" applyFill="1" applyBorder="1" applyAlignment="1">
      <alignment vertical="center"/>
    </xf>
    <xf numFmtId="0" fontId="33" fillId="40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4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7" fillId="41" borderId="35" xfId="0" applyFont="1" applyFill="1" applyBorder="1" applyAlignment="1">
      <alignment horizontal="center" vertical="center" wrapText="1"/>
    </xf>
    <xf numFmtId="0" fontId="44" fillId="45" borderId="124" xfId="0" applyFont="1" applyFill="1" applyBorder="1" applyAlignment="1">
      <alignment horizontal="left" vertical="center"/>
    </xf>
    <xf numFmtId="0" fontId="44" fillId="45" borderId="125" xfId="0" applyFont="1" applyFill="1" applyBorder="1" applyAlignment="1">
      <alignment horizontal="left" vertical="center"/>
    </xf>
    <xf numFmtId="0" fontId="44" fillId="45" borderId="126" xfId="0" applyFont="1" applyFill="1" applyBorder="1" applyAlignment="1">
      <alignment horizontal="left" vertical="center"/>
    </xf>
    <xf numFmtId="0" fontId="31" fillId="45" borderId="132" xfId="0" applyFont="1" applyFill="1" applyBorder="1" applyAlignment="1">
      <alignment horizontal="right" vertical="center"/>
    </xf>
    <xf numFmtId="0" fontId="31" fillId="45" borderId="133" xfId="0" applyFont="1" applyFill="1" applyBorder="1" applyAlignment="1">
      <alignment horizontal="right" vertical="center"/>
    </xf>
    <xf numFmtId="0" fontId="31" fillId="45" borderId="134" xfId="0" applyFont="1" applyFill="1" applyBorder="1" applyAlignment="1">
      <alignment horizontal="right" vertical="center"/>
    </xf>
    <xf numFmtId="0" fontId="3" fillId="52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35" borderId="135" xfId="0" applyFont="1" applyFill="1" applyBorder="1" applyAlignment="1">
      <alignment horizontal="center" vertical="center" wrapText="1"/>
    </xf>
    <xf numFmtId="0" fontId="0" fillId="35" borderId="133" xfId="0" applyFill="1" applyBorder="1" applyAlignment="1">
      <alignment vertical="center" wrapText="1"/>
    </xf>
    <xf numFmtId="0" fontId="0" fillId="35" borderId="136" xfId="0" applyFill="1" applyBorder="1" applyAlignment="1">
      <alignment vertical="center" wrapText="1"/>
    </xf>
    <xf numFmtId="0" fontId="35" fillId="0" borderId="133" xfId="0" applyFont="1" applyBorder="1" applyAlignment="1">
      <alignment horizontal="center" vertical="center" wrapText="1"/>
    </xf>
    <xf numFmtId="0" fontId="0" fillId="0" borderId="133" xfId="0" applyBorder="1" applyAlignment="1">
      <alignment vertical="center"/>
    </xf>
    <xf numFmtId="0" fontId="0" fillId="0" borderId="134" xfId="0" applyBorder="1" applyAlignment="1">
      <alignment vertical="center"/>
    </xf>
    <xf numFmtId="0" fontId="173" fillId="45" borderId="125" xfId="0" applyFont="1" applyFill="1" applyBorder="1" applyAlignment="1">
      <alignment horizontal="right" vertical="center"/>
    </xf>
    <xf numFmtId="0" fontId="173" fillId="45" borderId="126" xfId="0" applyFont="1" applyFill="1" applyBorder="1" applyAlignment="1">
      <alignment horizontal="right" vertical="center"/>
    </xf>
    <xf numFmtId="0" fontId="2" fillId="30" borderId="26" xfId="0" applyFont="1" applyFill="1" applyBorder="1" applyAlignment="1">
      <alignment horizontal="right" vertical="center"/>
    </xf>
    <xf numFmtId="0" fontId="0" fillId="30" borderId="45" xfId="0" applyFill="1" applyBorder="1" applyAlignment="1">
      <alignment vertical="center"/>
    </xf>
    <xf numFmtId="0" fontId="33" fillId="33" borderId="137" xfId="0" applyFont="1" applyFill="1" applyBorder="1" applyAlignment="1">
      <alignment horizontal="center" vertical="center" wrapText="1"/>
    </xf>
    <xf numFmtId="0" fontId="34" fillId="33" borderId="138" xfId="0" applyFont="1" applyFill="1" applyBorder="1" applyAlignment="1">
      <alignment horizontal="center" vertical="center" wrapText="1"/>
    </xf>
    <xf numFmtId="0" fontId="0" fillId="0" borderId="139" xfId="0" applyBorder="1" applyAlignment="1">
      <alignment vertical="center" wrapText="1"/>
    </xf>
    <xf numFmtId="0" fontId="173" fillId="45" borderId="124" xfId="0" applyFont="1" applyFill="1" applyBorder="1" applyAlignment="1">
      <alignment horizontal="left" vertical="center"/>
    </xf>
    <xf numFmtId="0" fontId="173" fillId="45" borderId="125" xfId="0" applyFont="1" applyFill="1" applyBorder="1" applyAlignment="1">
      <alignment horizontal="left" vertical="center"/>
    </xf>
    <xf numFmtId="0" fontId="173" fillId="45" borderId="126" xfId="0" applyFont="1" applyFill="1" applyBorder="1" applyAlignment="1">
      <alignment horizontal="left" vertical="center"/>
    </xf>
    <xf numFmtId="0" fontId="36" fillId="30" borderId="0" xfId="0" applyFont="1" applyFill="1" applyBorder="1" applyAlignment="1">
      <alignment horizontal="left" vertical="center"/>
    </xf>
    <xf numFmtId="0" fontId="36" fillId="30" borderId="0" xfId="0" applyFont="1" applyFill="1" applyBorder="1" applyAlignment="1">
      <alignment horizontal="left" vertical="center"/>
    </xf>
    <xf numFmtId="0" fontId="37" fillId="30" borderId="140" xfId="0" applyFont="1" applyFill="1" applyBorder="1" applyAlignment="1">
      <alignment horizontal="center" vertical="center" wrapText="1"/>
    </xf>
    <xf numFmtId="0" fontId="37" fillId="30" borderId="34" xfId="0" applyFont="1" applyFill="1" applyBorder="1" applyAlignment="1">
      <alignment horizontal="center" vertical="center" wrapText="1"/>
    </xf>
    <xf numFmtId="0" fontId="0" fillId="30" borderId="26" xfId="0" applyFill="1" applyBorder="1" applyAlignment="1">
      <alignment horizontal="left" vertical="center" wrapText="1"/>
    </xf>
    <xf numFmtId="0" fontId="0" fillId="30" borderId="26" xfId="0" applyFill="1" applyBorder="1" applyAlignment="1">
      <alignment vertical="center"/>
    </xf>
    <xf numFmtId="0" fontId="0" fillId="30" borderId="141" xfId="0" applyFill="1" applyBorder="1" applyAlignment="1">
      <alignment wrapText="1"/>
    </xf>
    <xf numFmtId="0" fontId="0" fillId="30" borderId="142" xfId="0" applyFill="1" applyBorder="1" applyAlignment="1">
      <alignment wrapText="1"/>
    </xf>
    <xf numFmtId="0" fontId="0" fillId="0" borderId="143" xfId="0" applyBorder="1" applyAlignment="1">
      <alignment wrapText="1"/>
    </xf>
    <xf numFmtId="0" fontId="132" fillId="30" borderId="141" xfId="0" applyFont="1" applyFill="1" applyBorder="1" applyAlignment="1">
      <alignment horizontal="center" vertical="center"/>
    </xf>
    <xf numFmtId="0" fontId="132" fillId="30" borderId="142" xfId="0" applyFont="1" applyFill="1" applyBorder="1" applyAlignment="1">
      <alignment horizontal="center" vertical="center"/>
    </xf>
    <xf numFmtId="0" fontId="132" fillId="30" borderId="143" xfId="0" applyFont="1" applyFill="1" applyBorder="1" applyAlignment="1">
      <alignment horizontal="center" vertical="center"/>
    </xf>
    <xf numFmtId="0" fontId="175" fillId="0" borderId="0" xfId="0" applyFont="1" applyBorder="1" applyAlignment="1">
      <alignment horizontal="center" vertical="center" wrapText="1"/>
    </xf>
    <xf numFmtId="0" fontId="176" fillId="53" borderId="51" xfId="0" applyFont="1" applyFill="1" applyBorder="1" applyAlignment="1">
      <alignment horizontal="center" vertical="center"/>
    </xf>
    <xf numFmtId="0" fontId="0" fillId="54" borderId="0" xfId="0" applyFill="1" applyAlignment="1">
      <alignment/>
    </xf>
    <xf numFmtId="0" fontId="0" fillId="54" borderId="0" xfId="0" applyFill="1" applyAlignment="1">
      <alignment horizontal="center"/>
    </xf>
    <xf numFmtId="0" fontId="0" fillId="54" borderId="0" xfId="0" applyFill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4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jpeg" /><Relationship Id="rId3" Type="http://schemas.openxmlformats.org/officeDocument/2006/relationships/image" Target="../media/image17.jpeg" /><Relationship Id="rId4" Type="http://schemas.openxmlformats.org/officeDocument/2006/relationships/image" Target="../media/image18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7</xdr:row>
      <xdr:rowOff>9525</xdr:rowOff>
    </xdr:from>
    <xdr:to>
      <xdr:col>5</xdr:col>
      <xdr:colOff>361950</xdr:colOff>
      <xdr:row>13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542925" y="1047750"/>
          <a:ext cx="1409700" cy="10858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Fédération Française de Voile 
</a:t>
          </a:r>
          <a:r>
            <a:rPr lang="en-US" cap="none" sz="900" b="0" i="0" u="none" baseline="0">
              <a:solidFill>
                <a:srgbClr val="000080"/>
              </a:solidFill>
            </a:rPr>
            <a:t>Département Habitable
</a:t>
          </a:r>
          <a:r>
            <a:rPr lang="en-US" cap="none" sz="900" b="0" i="0" u="none" baseline="0">
              <a:solidFill>
                <a:srgbClr val="000080"/>
              </a:solidFill>
            </a:rPr>
            <a:t>17 rue Henri Bocquillon
</a:t>
          </a:r>
          <a:r>
            <a:rPr lang="en-US" cap="none" sz="900" b="0" i="0" u="none" baseline="0">
              <a:solidFill>
                <a:srgbClr val="000080"/>
              </a:solidFill>
            </a:rPr>
            <a:t>75015  -  PARIS
</a:t>
          </a:r>
          <a:r>
            <a:rPr lang="en-US" cap="none" sz="900" b="0" i="0" u="none" baseline="0">
              <a:solidFill>
                <a:srgbClr val="000080"/>
              </a:solidFill>
            </a:rPr>
            <a:t>  Tél:  01 40 60 37 00  
</a:t>
          </a:r>
          <a:r>
            <a:rPr lang="en-US" cap="none" sz="800" b="0" i="0" u="none" baseline="0">
              <a:solidFill>
                <a:srgbClr val="000000"/>
              </a:solidFill>
            </a:rPr>
            <a:t>habitable@ffvoile.fr</a:t>
          </a:r>
        </a:p>
      </xdr:txBody>
    </xdr:sp>
    <xdr:clientData/>
  </xdr:twoCellAnchor>
  <xdr:twoCellAnchor>
    <xdr:from>
      <xdr:col>1</xdr:col>
      <xdr:colOff>19050</xdr:colOff>
      <xdr:row>0</xdr:row>
      <xdr:rowOff>95250</xdr:rowOff>
    </xdr:from>
    <xdr:to>
      <xdr:col>6</xdr:col>
      <xdr:colOff>57150</xdr:colOff>
      <xdr:row>5</xdr:row>
      <xdr:rowOff>76200</xdr:rowOff>
    </xdr:to>
    <xdr:grpSp>
      <xdr:nvGrpSpPr>
        <xdr:cNvPr id="2" name="Group 92"/>
        <xdr:cNvGrpSpPr>
          <a:grpSpLocks/>
        </xdr:cNvGrpSpPr>
      </xdr:nvGrpSpPr>
      <xdr:grpSpPr>
        <a:xfrm>
          <a:off x="123825" y="95250"/>
          <a:ext cx="2057400" cy="781050"/>
          <a:chOff x="290514" y="200025"/>
          <a:chExt cx="2133098" cy="514350"/>
        </a:xfrm>
        <a:solidFill>
          <a:srgbClr val="FFFFFF"/>
        </a:solidFill>
      </xdr:grpSpPr>
      <xdr:pic>
        <xdr:nvPicPr>
          <xdr:cNvPr id="3" name="Picture 1458" descr="head"/>
          <xdr:cNvPicPr preferRelativeResize="1">
            <a:picLocks noChangeAspect="1"/>
          </xdr:cNvPicPr>
        </xdr:nvPicPr>
        <xdr:blipFill>
          <a:blip r:embed="rId1"/>
          <a:srcRect r="60911"/>
          <a:stretch>
            <a:fillRect/>
          </a:stretch>
        </xdr:blipFill>
        <xdr:spPr>
          <a:xfrm>
            <a:off x="290514" y="200025"/>
            <a:ext cx="505011" cy="5140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459" descr="head"/>
          <xdr:cNvPicPr preferRelativeResize="1">
            <a:picLocks noChangeAspect="1"/>
          </xdr:cNvPicPr>
        </xdr:nvPicPr>
        <xdr:blipFill>
          <a:blip r:embed="rId2"/>
          <a:srcRect l="60911" t="7728" b="61833"/>
          <a:stretch>
            <a:fillRect/>
          </a:stretch>
        </xdr:blipFill>
        <xdr:spPr>
          <a:xfrm>
            <a:off x="785926" y="200025"/>
            <a:ext cx="1637686" cy="5143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85725</xdr:colOff>
      <xdr:row>13</xdr:row>
      <xdr:rowOff>76200</xdr:rowOff>
    </xdr:from>
    <xdr:to>
      <xdr:col>5</xdr:col>
      <xdr:colOff>447675</xdr:colOff>
      <xdr:row>21</xdr:row>
      <xdr:rowOff>114300</xdr:rowOff>
    </xdr:to>
    <xdr:sp>
      <xdr:nvSpPr>
        <xdr:cNvPr id="5" name="Rectangle 3"/>
        <xdr:cNvSpPr>
          <a:spLocks/>
        </xdr:cNvSpPr>
      </xdr:nvSpPr>
      <xdr:spPr>
        <a:xfrm>
          <a:off x="190500" y="2076450"/>
          <a:ext cx="1847850" cy="12858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8100" tIns="38100" rIns="38100" bIns="38100"/>
        <a:p>
          <a:pPr algn="ctr">
            <a:defRPr/>
          </a:pPr>
          <a:r>
            <a:rPr lang="en-US" cap="none" sz="1000" b="1" i="0" u="sng" baseline="0">
              <a:solidFill>
                <a:srgbClr val="FF0000"/>
              </a:solidFill>
            </a:rPr>
            <a:t>Adresses de Correspondance</a:t>
          </a:r>
          <a:r>
            <a:rPr lang="en-US" cap="none" sz="1000" b="1" i="0" u="none" baseline="0">
              <a:solidFill>
                <a:srgbClr val="FF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</a:rPr>
            <a:t>: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centre.calcul@ffvoile.fr
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Centre de Calcul FFVoile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17</a:t>
          </a:r>
          <a:r>
            <a:rPr lang="en-US" cap="none" sz="1000" b="1" i="0" u="none" baseline="0">
              <a:solidFill>
                <a:srgbClr val="003366"/>
              </a:solidFill>
            </a:rPr>
            <a:t> rue Henri Bocquillon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75015 Paris- France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22</xdr:col>
      <xdr:colOff>85725</xdr:colOff>
      <xdr:row>18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104775" y="1695450"/>
          <a:ext cx="6810375" cy="1038225"/>
          <a:chOff x="225425" y="2127250"/>
          <a:chExt cx="6321425" cy="1073150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225425" y="2127250"/>
            <a:ext cx="6321425" cy="107315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6862" y="2184127"/>
            <a:ext cx="708000" cy="9186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10255" y="2247175"/>
            <a:ext cx="1074642" cy="8805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3397" y="2168030"/>
            <a:ext cx="984562" cy="9027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47164" y="2199956"/>
            <a:ext cx="537321" cy="9280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16"/>
          <xdr:cNvSpPr>
            <a:spLocks/>
          </xdr:cNvSpPr>
        </xdr:nvSpPr>
        <xdr:spPr>
          <a:xfrm>
            <a:off x="4742083" y="2237784"/>
            <a:ext cx="1559812" cy="842691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31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495300</xdr:colOff>
      <xdr:row>10</xdr:row>
      <xdr:rowOff>9525</xdr:rowOff>
    </xdr:from>
    <xdr:to>
      <xdr:col>18</xdr:col>
      <xdr:colOff>19050</xdr:colOff>
      <xdr:row>11</xdr:row>
      <xdr:rowOff>19050</xdr:rowOff>
    </xdr:to>
    <xdr:grpSp>
      <xdr:nvGrpSpPr>
        <xdr:cNvPr id="8" name="Groupe 21"/>
        <xdr:cNvGrpSpPr>
          <a:grpSpLocks/>
        </xdr:cNvGrpSpPr>
      </xdr:nvGrpSpPr>
      <xdr:grpSpPr>
        <a:xfrm>
          <a:off x="857250" y="1495425"/>
          <a:ext cx="5238750" cy="219075"/>
          <a:chOff x="1019175" y="1647825"/>
          <a:chExt cx="5000625" cy="219075"/>
        </a:xfrm>
        <a:solidFill>
          <a:srgbClr val="FFFFFF"/>
        </a:solidFill>
      </xdr:grpSpPr>
    </xdr:grpSp>
    <xdr:clientData fLocksWithSheet="0"/>
  </xdr:twoCellAnchor>
  <xdr:twoCellAnchor>
    <xdr:from>
      <xdr:col>7</xdr:col>
      <xdr:colOff>28575</xdr:colOff>
      <xdr:row>1</xdr:row>
      <xdr:rowOff>95250</xdr:rowOff>
    </xdr:from>
    <xdr:to>
      <xdr:col>9</xdr:col>
      <xdr:colOff>228600</xdr:colOff>
      <xdr:row>3</xdr:row>
      <xdr:rowOff>28575</xdr:rowOff>
    </xdr:to>
    <xdr:grpSp>
      <xdr:nvGrpSpPr>
        <xdr:cNvPr id="14" name="Group 63"/>
        <xdr:cNvGrpSpPr>
          <a:grpSpLocks/>
        </xdr:cNvGrpSpPr>
      </xdr:nvGrpSpPr>
      <xdr:grpSpPr>
        <a:xfrm>
          <a:off x="2571750" y="352425"/>
          <a:ext cx="1095375" cy="247650"/>
          <a:chOff x="271" y="53"/>
          <a:chExt cx="108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24</xdr:row>
      <xdr:rowOff>28575</xdr:rowOff>
    </xdr:from>
    <xdr:to>
      <xdr:col>21</xdr:col>
      <xdr:colOff>57150</xdr:colOff>
      <xdr:row>25</xdr:row>
      <xdr:rowOff>9525</xdr:rowOff>
    </xdr:to>
    <xdr:grpSp>
      <xdr:nvGrpSpPr>
        <xdr:cNvPr id="18" name="Group 64"/>
        <xdr:cNvGrpSpPr>
          <a:grpSpLocks/>
        </xdr:cNvGrpSpPr>
      </xdr:nvGrpSpPr>
      <xdr:grpSpPr>
        <a:xfrm>
          <a:off x="5600700" y="3619500"/>
          <a:ext cx="1085850" cy="247650"/>
          <a:chOff x="580" y="398"/>
          <a:chExt cx="114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32</xdr:row>
      <xdr:rowOff>19050</xdr:rowOff>
    </xdr:from>
    <xdr:to>
      <xdr:col>9</xdr:col>
      <xdr:colOff>228600</xdr:colOff>
      <xdr:row>33</xdr:row>
      <xdr:rowOff>0</xdr:rowOff>
    </xdr:to>
    <xdr:grpSp>
      <xdr:nvGrpSpPr>
        <xdr:cNvPr id="22" name="Group 65"/>
        <xdr:cNvGrpSpPr>
          <a:grpSpLocks/>
        </xdr:cNvGrpSpPr>
      </xdr:nvGrpSpPr>
      <xdr:grpSpPr>
        <a:xfrm>
          <a:off x="2571750" y="4819650"/>
          <a:ext cx="1095375" cy="247650"/>
          <a:chOff x="271" y="524"/>
          <a:chExt cx="108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34</xdr:row>
      <xdr:rowOff>19050</xdr:rowOff>
    </xdr:from>
    <xdr:to>
      <xdr:col>9</xdr:col>
      <xdr:colOff>228600</xdr:colOff>
      <xdr:row>35</xdr:row>
      <xdr:rowOff>0</xdr:rowOff>
    </xdr:to>
    <xdr:grpSp>
      <xdr:nvGrpSpPr>
        <xdr:cNvPr id="26" name="Group 67"/>
        <xdr:cNvGrpSpPr>
          <a:grpSpLocks/>
        </xdr:cNvGrpSpPr>
      </xdr:nvGrpSpPr>
      <xdr:grpSpPr>
        <a:xfrm>
          <a:off x="2571750" y="5172075"/>
          <a:ext cx="1095375" cy="247650"/>
          <a:chOff x="271" y="561"/>
          <a:chExt cx="108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32</xdr:row>
      <xdr:rowOff>28575</xdr:rowOff>
    </xdr:from>
    <xdr:to>
      <xdr:col>21</xdr:col>
      <xdr:colOff>57150</xdr:colOff>
      <xdr:row>33</xdr:row>
      <xdr:rowOff>9525</xdr:rowOff>
    </xdr:to>
    <xdr:grpSp>
      <xdr:nvGrpSpPr>
        <xdr:cNvPr id="30" name="Group 66"/>
        <xdr:cNvGrpSpPr>
          <a:grpSpLocks/>
        </xdr:cNvGrpSpPr>
      </xdr:nvGrpSpPr>
      <xdr:grpSpPr>
        <a:xfrm>
          <a:off x="5600700" y="4829175"/>
          <a:ext cx="1085850" cy="247650"/>
          <a:chOff x="580" y="52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34</xdr:row>
      <xdr:rowOff>28575</xdr:rowOff>
    </xdr:from>
    <xdr:to>
      <xdr:col>21</xdr:col>
      <xdr:colOff>57150</xdr:colOff>
      <xdr:row>35</xdr:row>
      <xdr:rowOff>9525</xdr:rowOff>
    </xdr:to>
    <xdr:grpSp>
      <xdr:nvGrpSpPr>
        <xdr:cNvPr id="34" name="Group 68"/>
        <xdr:cNvGrpSpPr>
          <a:grpSpLocks/>
        </xdr:cNvGrpSpPr>
      </xdr:nvGrpSpPr>
      <xdr:grpSpPr>
        <a:xfrm>
          <a:off x="5600700" y="5181600"/>
          <a:ext cx="1085850" cy="247650"/>
          <a:chOff x="580" y="562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36</xdr:row>
      <xdr:rowOff>28575</xdr:rowOff>
    </xdr:from>
    <xdr:to>
      <xdr:col>21</xdr:col>
      <xdr:colOff>57150</xdr:colOff>
      <xdr:row>37</xdr:row>
      <xdr:rowOff>9525</xdr:rowOff>
    </xdr:to>
    <xdr:grpSp>
      <xdr:nvGrpSpPr>
        <xdr:cNvPr id="38" name="Group 69"/>
        <xdr:cNvGrpSpPr>
          <a:grpSpLocks/>
        </xdr:cNvGrpSpPr>
      </xdr:nvGrpSpPr>
      <xdr:grpSpPr>
        <a:xfrm>
          <a:off x="5600700" y="5534025"/>
          <a:ext cx="1085850" cy="247650"/>
          <a:chOff x="580" y="599"/>
          <a:chExt cx="114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46</xdr:row>
      <xdr:rowOff>19050</xdr:rowOff>
    </xdr:from>
    <xdr:to>
      <xdr:col>9</xdr:col>
      <xdr:colOff>228600</xdr:colOff>
      <xdr:row>47</xdr:row>
      <xdr:rowOff>0</xdr:rowOff>
    </xdr:to>
    <xdr:grpSp>
      <xdr:nvGrpSpPr>
        <xdr:cNvPr id="42" name="Group 72"/>
        <xdr:cNvGrpSpPr>
          <a:grpSpLocks/>
        </xdr:cNvGrpSpPr>
      </xdr:nvGrpSpPr>
      <xdr:grpSpPr>
        <a:xfrm>
          <a:off x="2571750" y="6886575"/>
          <a:ext cx="1095375" cy="247650"/>
          <a:chOff x="271" y="741"/>
          <a:chExt cx="108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43</xdr:row>
      <xdr:rowOff>76200</xdr:rowOff>
    </xdr:from>
    <xdr:to>
      <xdr:col>21</xdr:col>
      <xdr:colOff>57150</xdr:colOff>
      <xdr:row>45</xdr:row>
      <xdr:rowOff>9525</xdr:rowOff>
    </xdr:to>
    <xdr:grpSp>
      <xdr:nvGrpSpPr>
        <xdr:cNvPr id="46" name="Group 70"/>
        <xdr:cNvGrpSpPr>
          <a:grpSpLocks/>
        </xdr:cNvGrpSpPr>
      </xdr:nvGrpSpPr>
      <xdr:grpSpPr>
        <a:xfrm>
          <a:off x="5600700" y="6543675"/>
          <a:ext cx="1085850" cy="247650"/>
          <a:chOff x="580" y="70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46</xdr:row>
      <xdr:rowOff>0</xdr:rowOff>
    </xdr:from>
    <xdr:to>
      <xdr:col>21</xdr:col>
      <xdr:colOff>57150</xdr:colOff>
      <xdr:row>46</xdr:row>
      <xdr:rowOff>238125</xdr:rowOff>
    </xdr:to>
    <xdr:grpSp>
      <xdr:nvGrpSpPr>
        <xdr:cNvPr id="50" name="Group 71"/>
        <xdr:cNvGrpSpPr>
          <a:grpSpLocks/>
        </xdr:cNvGrpSpPr>
      </xdr:nvGrpSpPr>
      <xdr:grpSpPr>
        <a:xfrm>
          <a:off x="5600700" y="6867525"/>
          <a:ext cx="1085850" cy="238125"/>
          <a:chOff x="580" y="739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48</xdr:row>
      <xdr:rowOff>19050</xdr:rowOff>
    </xdr:from>
    <xdr:to>
      <xdr:col>21</xdr:col>
      <xdr:colOff>57150</xdr:colOff>
      <xdr:row>49</xdr:row>
      <xdr:rowOff>0</xdr:rowOff>
    </xdr:to>
    <xdr:grpSp>
      <xdr:nvGrpSpPr>
        <xdr:cNvPr id="54" name="Group 73"/>
        <xdr:cNvGrpSpPr>
          <a:grpSpLocks/>
        </xdr:cNvGrpSpPr>
      </xdr:nvGrpSpPr>
      <xdr:grpSpPr>
        <a:xfrm>
          <a:off x="5600700" y="7210425"/>
          <a:ext cx="1085850" cy="247650"/>
          <a:chOff x="580" y="77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142875</xdr:colOff>
      <xdr:row>53</xdr:row>
      <xdr:rowOff>47625</xdr:rowOff>
    </xdr:from>
    <xdr:to>
      <xdr:col>21</xdr:col>
      <xdr:colOff>76200</xdr:colOff>
      <xdr:row>55</xdr:row>
      <xdr:rowOff>38100</xdr:rowOff>
    </xdr:to>
    <xdr:grpSp>
      <xdr:nvGrpSpPr>
        <xdr:cNvPr id="58" name="Group 74"/>
        <xdr:cNvGrpSpPr>
          <a:grpSpLocks/>
        </xdr:cNvGrpSpPr>
      </xdr:nvGrpSpPr>
      <xdr:grpSpPr>
        <a:xfrm>
          <a:off x="5619750" y="8039100"/>
          <a:ext cx="1085850" cy="247650"/>
          <a:chOff x="582" y="864"/>
          <a:chExt cx="114" cy="26"/>
        </a:xfrm>
        <a:solidFill>
          <a:srgbClr val="FFFFFF"/>
        </a:solidFill>
      </xdr:grpSpPr>
    </xdr:grpSp>
    <xdr:clientData/>
  </xdr:twoCellAnchor>
  <xdr:twoCellAnchor>
    <xdr:from>
      <xdr:col>1</xdr:col>
      <xdr:colOff>38100</xdr:colOff>
      <xdr:row>11</xdr:row>
      <xdr:rowOff>19050</xdr:rowOff>
    </xdr:from>
    <xdr:to>
      <xdr:col>22</xdr:col>
      <xdr:colOff>133350</xdr:colOff>
      <xdr:row>18</xdr:row>
      <xdr:rowOff>57150</xdr:rowOff>
    </xdr:to>
    <xdr:grpSp>
      <xdr:nvGrpSpPr>
        <xdr:cNvPr id="62" name="Group 9"/>
        <xdr:cNvGrpSpPr>
          <a:grpSpLocks/>
        </xdr:cNvGrpSpPr>
      </xdr:nvGrpSpPr>
      <xdr:grpSpPr>
        <a:xfrm>
          <a:off x="142875" y="1714500"/>
          <a:ext cx="6819900" cy="1038225"/>
          <a:chOff x="225425" y="2127250"/>
          <a:chExt cx="6321425" cy="1073150"/>
        </a:xfrm>
        <a:solidFill>
          <a:srgbClr val="FFFFFF"/>
        </a:solidFill>
      </xdr:grpSpPr>
      <xdr:sp>
        <xdr:nvSpPr>
          <xdr:cNvPr id="63" name="Rectangle 15"/>
          <xdr:cNvSpPr>
            <a:spLocks/>
          </xdr:cNvSpPr>
        </xdr:nvSpPr>
        <xdr:spPr>
          <a:xfrm>
            <a:off x="225425" y="2127250"/>
            <a:ext cx="6321425" cy="1073150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4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6862" y="2184127"/>
            <a:ext cx="708000" cy="9186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10255" y="2247175"/>
            <a:ext cx="1074642" cy="8805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3397" y="2168030"/>
            <a:ext cx="984562" cy="9027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47164" y="2199956"/>
            <a:ext cx="537321" cy="9280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Rectangle 16"/>
          <xdr:cNvSpPr>
            <a:spLocks/>
          </xdr:cNvSpPr>
        </xdr:nvSpPr>
        <xdr:spPr>
          <a:xfrm>
            <a:off x="4742083" y="2237784"/>
            <a:ext cx="1559812" cy="842691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31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76200</xdr:colOff>
      <xdr:row>17</xdr:row>
      <xdr:rowOff>47625</xdr:rowOff>
    </xdr:from>
    <xdr:to>
      <xdr:col>11</xdr:col>
      <xdr:colOff>171450</xdr:colOff>
      <xdr:row>19</xdr:row>
      <xdr:rowOff>0</xdr:rowOff>
    </xdr:to>
    <xdr:pic>
      <xdr:nvPicPr>
        <xdr:cNvPr id="69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543175"/>
          <a:ext cx="388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</xdr:row>
      <xdr:rowOff>95250</xdr:rowOff>
    </xdr:from>
    <xdr:to>
      <xdr:col>9</xdr:col>
      <xdr:colOff>228600</xdr:colOff>
      <xdr:row>3</xdr:row>
      <xdr:rowOff>28575</xdr:rowOff>
    </xdr:to>
    <xdr:grpSp>
      <xdr:nvGrpSpPr>
        <xdr:cNvPr id="70" name="Group 63"/>
        <xdr:cNvGrpSpPr>
          <a:grpSpLocks/>
        </xdr:cNvGrpSpPr>
      </xdr:nvGrpSpPr>
      <xdr:grpSpPr>
        <a:xfrm>
          <a:off x="2571750" y="352425"/>
          <a:ext cx="1095375" cy="247650"/>
          <a:chOff x="271" y="53"/>
          <a:chExt cx="108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32</xdr:row>
      <xdr:rowOff>19050</xdr:rowOff>
    </xdr:from>
    <xdr:to>
      <xdr:col>9</xdr:col>
      <xdr:colOff>228600</xdr:colOff>
      <xdr:row>33</xdr:row>
      <xdr:rowOff>0</xdr:rowOff>
    </xdr:to>
    <xdr:grpSp>
      <xdr:nvGrpSpPr>
        <xdr:cNvPr id="74" name="Group 65"/>
        <xdr:cNvGrpSpPr>
          <a:grpSpLocks/>
        </xdr:cNvGrpSpPr>
      </xdr:nvGrpSpPr>
      <xdr:grpSpPr>
        <a:xfrm>
          <a:off x="2571750" y="4819650"/>
          <a:ext cx="1095375" cy="247650"/>
          <a:chOff x="271" y="524"/>
          <a:chExt cx="108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34</xdr:row>
      <xdr:rowOff>19050</xdr:rowOff>
    </xdr:from>
    <xdr:to>
      <xdr:col>9</xdr:col>
      <xdr:colOff>228600</xdr:colOff>
      <xdr:row>35</xdr:row>
      <xdr:rowOff>0</xdr:rowOff>
    </xdr:to>
    <xdr:grpSp>
      <xdr:nvGrpSpPr>
        <xdr:cNvPr id="78" name="Group 67"/>
        <xdr:cNvGrpSpPr>
          <a:grpSpLocks/>
        </xdr:cNvGrpSpPr>
      </xdr:nvGrpSpPr>
      <xdr:grpSpPr>
        <a:xfrm>
          <a:off x="2571750" y="5172075"/>
          <a:ext cx="1095375" cy="247650"/>
          <a:chOff x="271" y="561"/>
          <a:chExt cx="108" cy="26"/>
        </a:xfrm>
        <a:solidFill>
          <a:srgbClr val="FFFFFF"/>
        </a:solidFill>
      </xdr:grpSpPr>
    </xdr:grpSp>
    <xdr:clientData/>
  </xdr:twoCellAnchor>
  <xdr:twoCellAnchor>
    <xdr:from>
      <xdr:col>7</xdr:col>
      <xdr:colOff>28575</xdr:colOff>
      <xdr:row>46</xdr:row>
      <xdr:rowOff>19050</xdr:rowOff>
    </xdr:from>
    <xdr:to>
      <xdr:col>9</xdr:col>
      <xdr:colOff>228600</xdr:colOff>
      <xdr:row>47</xdr:row>
      <xdr:rowOff>0</xdr:rowOff>
    </xdr:to>
    <xdr:grpSp>
      <xdr:nvGrpSpPr>
        <xdr:cNvPr id="82" name="Group 72"/>
        <xdr:cNvGrpSpPr>
          <a:grpSpLocks/>
        </xdr:cNvGrpSpPr>
      </xdr:nvGrpSpPr>
      <xdr:grpSpPr>
        <a:xfrm>
          <a:off x="2571750" y="6886575"/>
          <a:ext cx="1095375" cy="247650"/>
          <a:chOff x="271" y="741"/>
          <a:chExt cx="108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24</xdr:row>
      <xdr:rowOff>28575</xdr:rowOff>
    </xdr:from>
    <xdr:to>
      <xdr:col>21</xdr:col>
      <xdr:colOff>57150</xdr:colOff>
      <xdr:row>25</xdr:row>
      <xdr:rowOff>9525</xdr:rowOff>
    </xdr:to>
    <xdr:grpSp>
      <xdr:nvGrpSpPr>
        <xdr:cNvPr id="86" name="Group 64"/>
        <xdr:cNvGrpSpPr>
          <a:grpSpLocks/>
        </xdr:cNvGrpSpPr>
      </xdr:nvGrpSpPr>
      <xdr:grpSpPr>
        <a:xfrm>
          <a:off x="5600700" y="3619500"/>
          <a:ext cx="1085850" cy="247650"/>
          <a:chOff x="580" y="398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32</xdr:row>
      <xdr:rowOff>28575</xdr:rowOff>
    </xdr:from>
    <xdr:to>
      <xdr:col>21</xdr:col>
      <xdr:colOff>57150</xdr:colOff>
      <xdr:row>33</xdr:row>
      <xdr:rowOff>9525</xdr:rowOff>
    </xdr:to>
    <xdr:grpSp>
      <xdr:nvGrpSpPr>
        <xdr:cNvPr id="90" name="Group 66"/>
        <xdr:cNvGrpSpPr>
          <a:grpSpLocks/>
        </xdr:cNvGrpSpPr>
      </xdr:nvGrpSpPr>
      <xdr:grpSpPr>
        <a:xfrm>
          <a:off x="5600700" y="4829175"/>
          <a:ext cx="1085850" cy="247650"/>
          <a:chOff x="580" y="52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34</xdr:row>
      <xdr:rowOff>28575</xdr:rowOff>
    </xdr:from>
    <xdr:to>
      <xdr:col>21</xdr:col>
      <xdr:colOff>57150</xdr:colOff>
      <xdr:row>35</xdr:row>
      <xdr:rowOff>9525</xdr:rowOff>
    </xdr:to>
    <xdr:grpSp>
      <xdr:nvGrpSpPr>
        <xdr:cNvPr id="94" name="Group 68"/>
        <xdr:cNvGrpSpPr>
          <a:grpSpLocks/>
        </xdr:cNvGrpSpPr>
      </xdr:nvGrpSpPr>
      <xdr:grpSpPr>
        <a:xfrm>
          <a:off x="5600700" y="5181600"/>
          <a:ext cx="1085850" cy="247650"/>
          <a:chOff x="580" y="562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36</xdr:row>
      <xdr:rowOff>28575</xdr:rowOff>
    </xdr:from>
    <xdr:to>
      <xdr:col>21</xdr:col>
      <xdr:colOff>57150</xdr:colOff>
      <xdr:row>37</xdr:row>
      <xdr:rowOff>9525</xdr:rowOff>
    </xdr:to>
    <xdr:grpSp>
      <xdr:nvGrpSpPr>
        <xdr:cNvPr id="98" name="Group 69"/>
        <xdr:cNvGrpSpPr>
          <a:grpSpLocks/>
        </xdr:cNvGrpSpPr>
      </xdr:nvGrpSpPr>
      <xdr:grpSpPr>
        <a:xfrm>
          <a:off x="5600700" y="5534025"/>
          <a:ext cx="1085850" cy="247650"/>
          <a:chOff x="580" y="599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43</xdr:row>
      <xdr:rowOff>76200</xdr:rowOff>
    </xdr:from>
    <xdr:to>
      <xdr:col>21</xdr:col>
      <xdr:colOff>57150</xdr:colOff>
      <xdr:row>45</xdr:row>
      <xdr:rowOff>9525</xdr:rowOff>
    </xdr:to>
    <xdr:grpSp>
      <xdr:nvGrpSpPr>
        <xdr:cNvPr id="102" name="Group 70"/>
        <xdr:cNvGrpSpPr>
          <a:grpSpLocks/>
        </xdr:cNvGrpSpPr>
      </xdr:nvGrpSpPr>
      <xdr:grpSpPr>
        <a:xfrm>
          <a:off x="5600700" y="6543675"/>
          <a:ext cx="1085850" cy="247650"/>
          <a:chOff x="580" y="70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46</xdr:row>
      <xdr:rowOff>0</xdr:rowOff>
    </xdr:from>
    <xdr:to>
      <xdr:col>21</xdr:col>
      <xdr:colOff>57150</xdr:colOff>
      <xdr:row>46</xdr:row>
      <xdr:rowOff>238125</xdr:rowOff>
    </xdr:to>
    <xdr:grpSp>
      <xdr:nvGrpSpPr>
        <xdr:cNvPr id="106" name="Group 71"/>
        <xdr:cNvGrpSpPr>
          <a:grpSpLocks/>
        </xdr:cNvGrpSpPr>
      </xdr:nvGrpSpPr>
      <xdr:grpSpPr>
        <a:xfrm>
          <a:off x="5600700" y="6867525"/>
          <a:ext cx="1085850" cy="238125"/>
          <a:chOff x="580" y="739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48</xdr:row>
      <xdr:rowOff>19050</xdr:rowOff>
    </xdr:from>
    <xdr:to>
      <xdr:col>21</xdr:col>
      <xdr:colOff>57150</xdr:colOff>
      <xdr:row>49</xdr:row>
      <xdr:rowOff>0</xdr:rowOff>
    </xdr:to>
    <xdr:grpSp>
      <xdr:nvGrpSpPr>
        <xdr:cNvPr id="110" name="Group 73"/>
        <xdr:cNvGrpSpPr>
          <a:grpSpLocks/>
        </xdr:cNvGrpSpPr>
      </xdr:nvGrpSpPr>
      <xdr:grpSpPr>
        <a:xfrm>
          <a:off x="5600700" y="7210425"/>
          <a:ext cx="1085850" cy="247650"/>
          <a:chOff x="580" y="775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62</xdr:row>
      <xdr:rowOff>38100</xdr:rowOff>
    </xdr:from>
    <xdr:to>
      <xdr:col>21</xdr:col>
      <xdr:colOff>57150</xdr:colOff>
      <xdr:row>64</xdr:row>
      <xdr:rowOff>19050</xdr:rowOff>
    </xdr:to>
    <xdr:grpSp>
      <xdr:nvGrpSpPr>
        <xdr:cNvPr id="114" name="Group 75"/>
        <xdr:cNvGrpSpPr>
          <a:grpSpLocks/>
        </xdr:cNvGrpSpPr>
      </xdr:nvGrpSpPr>
      <xdr:grpSpPr>
        <a:xfrm>
          <a:off x="5600700" y="9486900"/>
          <a:ext cx="1085850" cy="247650"/>
          <a:chOff x="580" y="1002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123825</xdr:colOff>
      <xdr:row>64</xdr:row>
      <xdr:rowOff>57150</xdr:rowOff>
    </xdr:from>
    <xdr:to>
      <xdr:col>21</xdr:col>
      <xdr:colOff>57150</xdr:colOff>
      <xdr:row>66</xdr:row>
      <xdr:rowOff>19050</xdr:rowOff>
    </xdr:to>
    <xdr:grpSp>
      <xdr:nvGrpSpPr>
        <xdr:cNvPr id="118" name="Group 76"/>
        <xdr:cNvGrpSpPr>
          <a:grpSpLocks/>
        </xdr:cNvGrpSpPr>
      </xdr:nvGrpSpPr>
      <xdr:grpSpPr>
        <a:xfrm>
          <a:off x="5600700" y="9772650"/>
          <a:ext cx="1085850" cy="247650"/>
          <a:chOff x="580" y="1032"/>
          <a:chExt cx="114" cy="26"/>
        </a:xfrm>
        <a:solidFill>
          <a:srgbClr val="FFFFFF"/>
        </a:solidFill>
      </xdr:grpSpPr>
    </xdr:grpSp>
    <xdr:clientData/>
  </xdr:twoCellAnchor>
  <xdr:twoCellAnchor>
    <xdr:from>
      <xdr:col>16</xdr:col>
      <xdr:colOff>142875</xdr:colOff>
      <xdr:row>53</xdr:row>
      <xdr:rowOff>47625</xdr:rowOff>
    </xdr:from>
    <xdr:to>
      <xdr:col>21</xdr:col>
      <xdr:colOff>76200</xdr:colOff>
      <xdr:row>55</xdr:row>
      <xdr:rowOff>38100</xdr:rowOff>
    </xdr:to>
    <xdr:grpSp>
      <xdr:nvGrpSpPr>
        <xdr:cNvPr id="122" name="Group 74"/>
        <xdr:cNvGrpSpPr>
          <a:grpSpLocks/>
        </xdr:cNvGrpSpPr>
      </xdr:nvGrpSpPr>
      <xdr:grpSpPr>
        <a:xfrm>
          <a:off x="5619750" y="8039100"/>
          <a:ext cx="1085850" cy="247650"/>
          <a:chOff x="582" y="864"/>
          <a:chExt cx="114" cy="26"/>
        </a:xfrm>
        <a:solidFill>
          <a:srgbClr val="FFFFFF"/>
        </a:solidFill>
      </xdr:grpSpPr>
    </xdr:grpSp>
    <xdr:clientData/>
  </xdr:twoCellAnchor>
  <xdr:twoCellAnchor>
    <xdr:from>
      <xdr:col>2</xdr:col>
      <xdr:colOff>495300</xdr:colOff>
      <xdr:row>10</xdr:row>
      <xdr:rowOff>9525</xdr:rowOff>
    </xdr:from>
    <xdr:to>
      <xdr:col>18</xdr:col>
      <xdr:colOff>19050</xdr:colOff>
      <xdr:row>11</xdr:row>
      <xdr:rowOff>19050</xdr:rowOff>
    </xdr:to>
    <xdr:grpSp>
      <xdr:nvGrpSpPr>
        <xdr:cNvPr id="126" name="Groupe 128"/>
        <xdr:cNvGrpSpPr>
          <a:grpSpLocks/>
        </xdr:cNvGrpSpPr>
      </xdr:nvGrpSpPr>
      <xdr:grpSpPr>
        <a:xfrm>
          <a:off x="857250" y="1495425"/>
          <a:ext cx="5238750" cy="219075"/>
          <a:chOff x="1019175" y="1647825"/>
          <a:chExt cx="5000625" cy="219075"/>
        </a:xfrm>
        <a:solidFill>
          <a:srgbClr val="FFFFFF"/>
        </a:solidFill>
      </xdr:grpSpPr>
    </xdr:grp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66675</xdr:rowOff>
    </xdr:from>
    <xdr:to>
      <xdr:col>12</xdr:col>
      <xdr:colOff>104775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04850"/>
          <a:ext cx="62484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20</xdr:row>
      <xdr:rowOff>47625</xdr:rowOff>
    </xdr:from>
    <xdr:to>
      <xdr:col>11</xdr:col>
      <xdr:colOff>457200</xdr:colOff>
      <xdr:row>40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14675"/>
          <a:ext cx="54102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66675</xdr:rowOff>
    </xdr:from>
    <xdr:to>
      <xdr:col>12</xdr:col>
      <xdr:colOff>104775</xdr:colOff>
      <xdr:row>19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04850"/>
          <a:ext cx="62484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20</xdr:row>
      <xdr:rowOff>47625</xdr:rowOff>
    </xdr:from>
    <xdr:to>
      <xdr:col>11</xdr:col>
      <xdr:colOff>457200</xdr:colOff>
      <xdr:row>40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14675"/>
          <a:ext cx="54102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123825</xdr:rowOff>
    </xdr:from>
    <xdr:to>
      <xdr:col>12</xdr:col>
      <xdr:colOff>104775</xdr:colOff>
      <xdr:row>24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0"/>
          <a:ext cx="63341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25</xdr:row>
      <xdr:rowOff>19050</xdr:rowOff>
    </xdr:from>
    <xdr:to>
      <xdr:col>12</xdr:col>
      <xdr:colOff>104775</xdr:colOff>
      <xdr:row>55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4019550"/>
          <a:ext cx="29813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66675</xdr:rowOff>
    </xdr:from>
    <xdr:to>
      <xdr:col>12</xdr:col>
      <xdr:colOff>123825</xdr:colOff>
      <xdr:row>24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64674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25</xdr:row>
      <xdr:rowOff>19050</xdr:rowOff>
    </xdr:from>
    <xdr:to>
      <xdr:col>11</xdr:col>
      <xdr:colOff>276225</xdr:colOff>
      <xdr:row>55</xdr:row>
      <xdr:rowOff>47625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rcRect r="12139"/>
        <a:stretch>
          <a:fillRect/>
        </a:stretch>
      </xdr:blipFill>
      <xdr:spPr>
        <a:xfrm>
          <a:off x="3552825" y="4019550"/>
          <a:ext cx="26193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10</xdr:row>
      <xdr:rowOff>142875</xdr:rowOff>
    </xdr:to>
    <xdr:pic>
      <xdr:nvPicPr>
        <xdr:cNvPr id="1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0"/>
          <a:ext cx="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11</xdr:row>
      <xdr:rowOff>200025</xdr:rowOff>
    </xdr:to>
    <xdr:pic>
      <xdr:nvPicPr>
        <xdr:cNvPr id="2" name="Image 16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0"/>
          <a:ext cx="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0</xdr:colOff>
      <xdr:row>87</xdr:row>
      <xdr:rowOff>19050</xdr:rowOff>
    </xdr:to>
    <xdr:pic>
      <xdr:nvPicPr>
        <xdr:cNvPr id="3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18430875"/>
          <a:ext cx="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114300</xdr:rowOff>
    </xdr:from>
    <xdr:to>
      <xdr:col>0</xdr:col>
      <xdr:colOff>0</xdr:colOff>
      <xdr:row>65</xdr:row>
      <xdr:rowOff>114300</xdr:rowOff>
    </xdr:to>
    <xdr:pic>
      <xdr:nvPicPr>
        <xdr:cNvPr id="4" name="Image 18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15097125"/>
          <a:ext cx="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72</xdr:row>
      <xdr:rowOff>28575</xdr:rowOff>
    </xdr:from>
    <xdr:to>
      <xdr:col>3</xdr:col>
      <xdr:colOff>504825</xdr:colOff>
      <xdr:row>98</xdr:row>
      <xdr:rowOff>114300</xdr:rowOff>
    </xdr:to>
    <xdr:pic>
      <xdr:nvPicPr>
        <xdr:cNvPr id="5" name="Image 19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2714625" y="19297650"/>
          <a:ext cx="4562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42</xdr:row>
      <xdr:rowOff>76200</xdr:rowOff>
    </xdr:from>
    <xdr:to>
      <xdr:col>3</xdr:col>
      <xdr:colOff>504825</xdr:colOff>
      <xdr:row>71</xdr:row>
      <xdr:rowOff>123825</xdr:rowOff>
    </xdr:to>
    <xdr:pic>
      <xdr:nvPicPr>
        <xdr:cNvPr id="6" name="Image 20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2343150" y="15059025"/>
          <a:ext cx="49339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133350</xdr:rowOff>
    </xdr:from>
    <xdr:to>
      <xdr:col>2</xdr:col>
      <xdr:colOff>1000125</xdr:colOff>
      <xdr:row>98</xdr:row>
      <xdr:rowOff>104775</xdr:rowOff>
    </xdr:to>
    <xdr:pic>
      <xdr:nvPicPr>
        <xdr:cNvPr id="7" name="Image 21"/>
        <xdr:cNvPicPr preferRelativeResize="1">
          <a:picLocks noChangeAspect="1"/>
        </xdr:cNvPicPr>
      </xdr:nvPicPr>
      <xdr:blipFill>
        <a:blip r:embed="rId3"/>
        <a:srcRect l="4838" t="2554"/>
        <a:stretch>
          <a:fillRect/>
        </a:stretch>
      </xdr:blipFill>
      <xdr:spPr>
        <a:xfrm>
          <a:off x="28575" y="19259550"/>
          <a:ext cx="26860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38100</xdr:rowOff>
    </xdr:from>
    <xdr:to>
      <xdr:col>2</xdr:col>
      <xdr:colOff>628650</xdr:colOff>
      <xdr:row>71</xdr:row>
      <xdr:rowOff>66675</xdr:rowOff>
    </xdr:to>
    <xdr:pic>
      <xdr:nvPicPr>
        <xdr:cNvPr id="8" name="Imag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5020925"/>
          <a:ext cx="23145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0</xdr:colOff>
      <xdr:row>87</xdr:row>
      <xdr:rowOff>19050</xdr:rowOff>
    </xdr:to>
    <xdr:pic>
      <xdr:nvPicPr>
        <xdr:cNvPr id="9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18430875"/>
          <a:ext cx="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114300</xdr:rowOff>
    </xdr:from>
    <xdr:to>
      <xdr:col>0</xdr:col>
      <xdr:colOff>0</xdr:colOff>
      <xdr:row>65</xdr:row>
      <xdr:rowOff>114300</xdr:rowOff>
    </xdr:to>
    <xdr:pic>
      <xdr:nvPicPr>
        <xdr:cNvPr id="10" name="Image 24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15097125"/>
          <a:ext cx="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72</xdr:row>
      <xdr:rowOff>28575</xdr:rowOff>
    </xdr:from>
    <xdr:to>
      <xdr:col>3</xdr:col>
      <xdr:colOff>504825</xdr:colOff>
      <xdr:row>98</xdr:row>
      <xdr:rowOff>114300</xdr:rowOff>
    </xdr:to>
    <xdr:pic>
      <xdr:nvPicPr>
        <xdr:cNvPr id="11" name="Image 25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2714625" y="19297650"/>
          <a:ext cx="4562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42</xdr:row>
      <xdr:rowOff>76200</xdr:rowOff>
    </xdr:from>
    <xdr:to>
      <xdr:col>3</xdr:col>
      <xdr:colOff>504825</xdr:colOff>
      <xdr:row>71</xdr:row>
      <xdr:rowOff>123825</xdr:rowOff>
    </xdr:to>
    <xdr:pic>
      <xdr:nvPicPr>
        <xdr:cNvPr id="12" name="Image 26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2343150" y="15059025"/>
          <a:ext cx="49339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133350</xdr:rowOff>
    </xdr:from>
    <xdr:to>
      <xdr:col>2</xdr:col>
      <xdr:colOff>1000125</xdr:colOff>
      <xdr:row>98</xdr:row>
      <xdr:rowOff>104775</xdr:rowOff>
    </xdr:to>
    <xdr:pic>
      <xdr:nvPicPr>
        <xdr:cNvPr id="13" name="Image 27"/>
        <xdr:cNvPicPr preferRelativeResize="1">
          <a:picLocks noChangeAspect="1"/>
        </xdr:cNvPicPr>
      </xdr:nvPicPr>
      <xdr:blipFill>
        <a:blip r:embed="rId3"/>
        <a:srcRect l="4838" t="2554"/>
        <a:stretch>
          <a:fillRect/>
        </a:stretch>
      </xdr:blipFill>
      <xdr:spPr>
        <a:xfrm>
          <a:off x="28575" y="19259550"/>
          <a:ext cx="26860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38100</xdr:rowOff>
    </xdr:from>
    <xdr:to>
      <xdr:col>2</xdr:col>
      <xdr:colOff>628650</xdr:colOff>
      <xdr:row>71</xdr:row>
      <xdr:rowOff>66675</xdr:rowOff>
    </xdr:to>
    <xdr:pic>
      <xdr:nvPicPr>
        <xdr:cNvPr id="14" name="Imag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5020925"/>
          <a:ext cx="23145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FV-CRAIN\Desktop\BUREAU%20Centre%20de%20Calcul\FORMULAIRES\2016\1&#233;re%20Demande%20V16.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Mesures des Voiles"/>
      <sheetName val="LEXIQUE 2016"/>
      <sheetName val="Auxiliaries"/>
    </sheetNames>
    <sheetDataSet>
      <sheetData sheetId="6">
        <row r="18">
          <cell r="K18" t="str">
            <v>Chandeliers</v>
          </cell>
        </row>
        <row r="19">
          <cell r="K19" t="str">
            <v>Balcons</v>
          </cell>
        </row>
        <row r="20">
          <cell r="K20" t="str">
            <v>Filières</v>
          </cell>
        </row>
        <row r="25">
          <cell r="K25" t="str">
            <v>Acier</v>
          </cell>
        </row>
        <row r="26">
          <cell r="K26" t="str">
            <v>Titane</v>
          </cell>
        </row>
        <row r="27">
          <cell r="K27" t="str">
            <v>Carbone</v>
          </cell>
        </row>
        <row r="28">
          <cell r="K28" t="str">
            <v>Polyester</v>
          </cell>
        </row>
        <row r="29">
          <cell r="K29" t="str">
            <v>Aramide</v>
          </cell>
        </row>
        <row r="30">
          <cell r="K30" t="str">
            <v>Autre</v>
          </cell>
        </row>
        <row r="31">
          <cell r="G31" t="str">
            <v>Brut</v>
          </cell>
        </row>
        <row r="32">
          <cell r="G32" t="str">
            <v>Etai creux</v>
          </cell>
        </row>
        <row r="33">
          <cell r="G33" t="str">
            <v>Emmaganiseur</v>
          </cell>
        </row>
        <row r="34">
          <cell r="G34" t="str">
            <v>Enrouleur</v>
          </cell>
        </row>
        <row r="49">
          <cell r="G49" t="str">
            <v>Absent</v>
          </cell>
        </row>
        <row r="50">
          <cell r="G50" t="str">
            <v>Fixe</v>
          </cell>
        </row>
        <row r="51">
          <cell r="G51" t="str">
            <v>Ajustable</v>
          </cell>
        </row>
        <row r="56">
          <cell r="G56" t="str">
            <v>Ecoutes des Voiles</v>
          </cell>
        </row>
        <row r="57">
          <cell r="G57" t="str">
            <v>Pataras, hale-bas de bôme, bordure de GV</v>
          </cell>
        </row>
        <row r="58">
          <cell r="G58" t="str">
            <v>Ecoutes, pataras, hale-bas et bordure</v>
          </cell>
        </row>
        <row r="59">
          <cell r="G59" t="str">
            <v>Eergie manuelle seule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A1:W69"/>
  <sheetViews>
    <sheetView tabSelected="1" zoomScale="90" zoomScaleNormal="90" workbookViewId="0" topLeftCell="A1">
      <selection activeCell="F28" sqref="F28:L28"/>
    </sheetView>
  </sheetViews>
  <sheetFormatPr defaultColWidth="12" defaultRowHeight="11.25"/>
  <cols>
    <col min="1" max="1" width="1.83203125" style="0" customWidth="1"/>
    <col min="2" max="2" width="5.16015625" style="0" customWidth="1"/>
    <col min="3" max="3" width="10" style="0" customWidth="1"/>
    <col min="4" max="4" width="9.33203125" style="0" customWidth="1"/>
    <col min="5" max="5" width="1.5" style="0" customWidth="1"/>
    <col min="6" max="6" width="9.33203125" style="0" customWidth="1"/>
    <col min="7" max="7" width="3.16015625" style="0" customWidth="1"/>
    <col min="8" max="8" width="13.16015625" style="0" customWidth="1"/>
    <col min="9" max="9" width="1.3359375" style="0" customWidth="1"/>
    <col min="10" max="10" width="4.33203125" style="0" customWidth="1"/>
    <col min="11" max="11" width="2" style="0" customWidth="1"/>
    <col min="12" max="12" width="9.33203125" style="0" customWidth="1"/>
    <col min="13" max="13" width="6" style="0" customWidth="1"/>
    <col min="14" max="14" width="2.16015625" style="0" customWidth="1"/>
    <col min="15" max="15" width="10.5" style="0" customWidth="1"/>
    <col min="16" max="16" width="1.66796875" style="0" customWidth="1"/>
    <col min="17" max="17" width="9.33203125" style="0" customWidth="1"/>
    <col min="18" max="18" width="1.66796875" style="0" customWidth="1"/>
    <col min="19" max="19" width="4.5" style="0" customWidth="1"/>
    <col min="20" max="20" width="5.16015625" style="0" customWidth="1"/>
    <col min="21" max="21" width="4" style="0" customWidth="1"/>
    <col min="22" max="22" width="2" style="0" customWidth="1"/>
    <col min="23" max="23" width="1.66796875" style="0" customWidth="1"/>
  </cols>
  <sheetData>
    <row r="1" spans="1:23" ht="8.25" customHeight="1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</row>
    <row r="2" spans="1:23" ht="11.25" customHeight="1">
      <c r="A2" s="234"/>
      <c r="B2" s="234"/>
      <c r="C2" s="234"/>
      <c r="D2" s="234"/>
      <c r="E2" s="234"/>
      <c r="F2" s="234"/>
      <c r="G2" s="237"/>
      <c r="H2" s="468" t="s">
        <v>322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70"/>
      <c r="W2" s="234"/>
    </row>
    <row r="3" spans="1:23" ht="11.25" customHeight="1">
      <c r="A3" s="234"/>
      <c r="B3" s="234"/>
      <c r="C3" s="234"/>
      <c r="D3" s="234"/>
      <c r="E3" s="234"/>
      <c r="F3" s="234"/>
      <c r="G3" s="238"/>
      <c r="H3" s="471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3"/>
      <c r="W3" s="234"/>
    </row>
    <row r="4" spans="1:23" ht="21">
      <c r="A4" s="234"/>
      <c r="B4" s="234"/>
      <c r="C4" s="234"/>
      <c r="D4" s="234"/>
      <c r="E4" s="234"/>
      <c r="F4" s="234"/>
      <c r="G4" s="239"/>
      <c r="H4" s="471" t="s">
        <v>393</v>
      </c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3"/>
      <c r="W4" s="234"/>
    </row>
    <row r="5" spans="1:23" ht="11.25" customHeight="1">
      <c r="A5" s="234"/>
      <c r="B5" s="234"/>
      <c r="C5" s="234"/>
      <c r="D5" s="234"/>
      <c r="E5" s="234"/>
      <c r="F5" s="234"/>
      <c r="G5" s="236"/>
      <c r="H5" s="471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3"/>
      <c r="W5" s="234"/>
    </row>
    <row r="6" spans="1:23" ht="15" customHeight="1" thickBot="1">
      <c r="A6" s="234"/>
      <c r="B6" s="234"/>
      <c r="C6" s="234"/>
      <c r="D6" s="234"/>
      <c r="E6" s="234"/>
      <c r="F6" s="234"/>
      <c r="G6" s="236"/>
      <c r="H6" s="465" t="s">
        <v>377</v>
      </c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7"/>
      <c r="W6" s="234"/>
    </row>
    <row r="7" spans="1:23" ht="3.75" customHeight="1">
      <c r="A7" s="2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234"/>
    </row>
    <row r="8" spans="1:23" ht="13.5" customHeight="1">
      <c r="A8" s="234"/>
      <c r="B8" s="35"/>
      <c r="C8" s="35"/>
      <c r="D8" s="35"/>
      <c r="E8" s="35"/>
      <c r="F8" s="35"/>
      <c r="G8" s="35"/>
      <c r="H8" s="240" t="s">
        <v>209</v>
      </c>
      <c r="I8" s="36"/>
      <c r="J8" s="36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234"/>
    </row>
    <row r="9" spans="1:23" ht="6" customHeight="1">
      <c r="A9" s="2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234"/>
    </row>
    <row r="10" spans="1:23" ht="15" customHeight="1">
      <c r="A10" s="234"/>
      <c r="B10" s="35"/>
      <c r="C10" s="35"/>
      <c r="D10" s="35"/>
      <c r="E10" s="35"/>
      <c r="F10" s="35"/>
      <c r="G10" s="99" t="b">
        <v>0</v>
      </c>
      <c r="H10" s="35"/>
      <c r="I10" s="35"/>
      <c r="J10" s="35"/>
      <c r="K10" s="449" t="s">
        <v>206</v>
      </c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35"/>
      <c r="W10" s="234"/>
    </row>
    <row r="11" spans="1:23" ht="15" customHeight="1">
      <c r="A11" s="234"/>
      <c r="B11" s="35"/>
      <c r="C11" s="35"/>
      <c r="D11" s="35"/>
      <c r="E11" s="35"/>
      <c r="F11" s="35"/>
      <c r="G11" s="35"/>
      <c r="H11" s="35"/>
      <c r="I11" s="35"/>
      <c r="J11" s="35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35"/>
      <c r="W11" s="234"/>
    </row>
    <row r="12" spans="1:23" ht="15" customHeight="1">
      <c r="A12" s="234"/>
      <c r="B12" s="35"/>
      <c r="C12" s="35"/>
      <c r="D12" s="35"/>
      <c r="E12" s="35"/>
      <c r="F12" s="35"/>
      <c r="G12" s="35"/>
      <c r="H12" s="35"/>
      <c r="I12" s="35"/>
      <c r="J12" s="35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35"/>
      <c r="W12" s="234"/>
    </row>
    <row r="13" spans="1:23" ht="11.25">
      <c r="A13" s="234"/>
      <c r="B13" s="35"/>
      <c r="C13" s="35"/>
      <c r="D13" s="35"/>
      <c r="E13" s="35"/>
      <c r="F13" s="35"/>
      <c r="G13" s="99" t="b">
        <v>0</v>
      </c>
      <c r="H13" s="35"/>
      <c r="I13" s="35"/>
      <c r="J13" s="35"/>
      <c r="K13" s="450" t="s">
        <v>207</v>
      </c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35"/>
      <c r="W13" s="234"/>
    </row>
    <row r="14" spans="1:23" ht="11.25">
      <c r="A14" s="234"/>
      <c r="B14" s="35"/>
      <c r="C14" s="35"/>
      <c r="D14" s="35"/>
      <c r="E14" s="35"/>
      <c r="F14" s="35"/>
      <c r="G14" s="35"/>
      <c r="H14" s="35"/>
      <c r="I14" s="35"/>
      <c r="J14" s="35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35"/>
      <c r="W14" s="234"/>
    </row>
    <row r="15" spans="1:23" ht="3.75" customHeight="1">
      <c r="A15" s="234"/>
      <c r="B15" s="35"/>
      <c r="C15" s="35"/>
      <c r="D15" s="35"/>
      <c r="E15" s="35"/>
      <c r="F15" s="35"/>
      <c r="G15" s="35"/>
      <c r="H15" s="35"/>
      <c r="I15" s="35"/>
      <c r="J15" s="35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5"/>
      <c r="W15" s="234"/>
    </row>
    <row r="16" spans="1:23" ht="19.5" customHeight="1">
      <c r="A16" s="234"/>
      <c r="B16" s="35"/>
      <c r="C16" s="35"/>
      <c r="D16" s="35"/>
      <c r="E16" s="35"/>
      <c r="F16" s="35"/>
      <c r="G16" s="35"/>
      <c r="H16" s="235" t="s">
        <v>210</v>
      </c>
      <c r="I16" s="38"/>
      <c r="J16" s="38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234"/>
    </row>
    <row r="17" spans="1:23" ht="12.75">
      <c r="A17" s="234"/>
      <c r="B17" s="35"/>
      <c r="C17" s="35"/>
      <c r="D17" s="35"/>
      <c r="E17" s="35"/>
      <c r="F17" s="35"/>
      <c r="G17" s="462" t="s">
        <v>211</v>
      </c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35"/>
      <c r="W17" s="234"/>
    </row>
    <row r="18" spans="1:23" ht="12.75">
      <c r="A18" s="234"/>
      <c r="B18" s="35"/>
      <c r="C18" s="35"/>
      <c r="D18" s="35"/>
      <c r="E18" s="35"/>
      <c r="F18" s="35"/>
      <c r="G18" s="462" t="s">
        <v>212</v>
      </c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35"/>
      <c r="W18" s="234"/>
    </row>
    <row r="19" spans="1:23" ht="12.75">
      <c r="A19" s="234"/>
      <c r="B19" s="35"/>
      <c r="C19" s="35"/>
      <c r="D19" s="35"/>
      <c r="E19" s="35"/>
      <c r="F19" s="35"/>
      <c r="G19" s="462" t="s">
        <v>213</v>
      </c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35"/>
      <c r="W19" s="234"/>
    </row>
    <row r="20" spans="1:23" ht="12.75">
      <c r="A20" s="234"/>
      <c r="B20" s="35"/>
      <c r="C20" s="35"/>
      <c r="D20" s="35"/>
      <c r="E20" s="35"/>
      <c r="F20" s="35"/>
      <c r="G20" s="462" t="s">
        <v>214</v>
      </c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35"/>
      <c r="W20" s="234"/>
    </row>
    <row r="21" spans="1:23" ht="12.75">
      <c r="A21" s="234"/>
      <c r="B21" s="35"/>
      <c r="C21" s="35"/>
      <c r="D21" s="35"/>
      <c r="E21" s="35" t="b">
        <v>0</v>
      </c>
      <c r="F21" s="35"/>
      <c r="G21" s="463" t="s">
        <v>215</v>
      </c>
      <c r="H21" s="463"/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  <c r="T21" s="463"/>
      <c r="U21" s="463"/>
      <c r="V21" s="35"/>
      <c r="W21" s="234"/>
    </row>
    <row r="22" spans="1:23" ht="15">
      <c r="A22" s="234"/>
      <c r="B22" s="35"/>
      <c r="C22" s="447"/>
      <c r="D22" s="448"/>
      <c r="E22" s="448"/>
      <c r="F22" s="448"/>
      <c r="G22" s="464" t="s">
        <v>208</v>
      </c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35"/>
      <c r="W22" s="234"/>
    </row>
    <row r="23" spans="1:23" ht="9" customHeight="1">
      <c r="A23" s="234"/>
      <c r="B23" s="35"/>
      <c r="C23" s="448"/>
      <c r="D23" s="448"/>
      <c r="E23" s="448"/>
      <c r="F23" s="448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234"/>
    </row>
    <row r="24" spans="1:23" ht="8.25" customHeight="1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</row>
    <row r="25" spans="1:23" ht="9" customHeight="1" thickBot="1">
      <c r="A25" s="416"/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</row>
    <row r="26" spans="1:23" ht="20.25" customHeight="1" thickBot="1">
      <c r="A26" s="418" t="s">
        <v>2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20"/>
    </row>
    <row r="27" spans="1:23" ht="12" thickBo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</row>
    <row r="28" spans="1:23" ht="15">
      <c r="A28" s="28"/>
      <c r="B28" s="2"/>
      <c r="C28" s="29"/>
      <c r="D28" s="241" t="s">
        <v>0</v>
      </c>
      <c r="E28" s="2"/>
      <c r="F28" s="428"/>
      <c r="G28" s="429"/>
      <c r="H28" s="429"/>
      <c r="I28" s="429"/>
      <c r="J28" s="429"/>
      <c r="K28" s="429"/>
      <c r="L28" s="430"/>
      <c r="M28" s="2"/>
      <c r="N28" s="2"/>
      <c r="O28" s="243" t="s">
        <v>10</v>
      </c>
      <c r="P28" s="2"/>
      <c r="Q28" s="421"/>
      <c r="R28" s="422"/>
      <c r="S28" s="53"/>
      <c r="T28" s="54"/>
      <c r="U28" s="52"/>
      <c r="V28" s="2"/>
      <c r="W28" s="30"/>
    </row>
    <row r="29" spans="1:23" ht="6" customHeight="1">
      <c r="A29" s="2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0"/>
    </row>
    <row r="30" spans="1:23" ht="15">
      <c r="A30" s="28"/>
      <c r="B30" s="2"/>
      <c r="C30" s="242" t="s">
        <v>1</v>
      </c>
      <c r="D30" s="2"/>
      <c r="E30" s="56"/>
      <c r="F30" s="428"/>
      <c r="G30" s="431"/>
      <c r="H30" s="431"/>
      <c r="I30" s="431"/>
      <c r="J30" s="431"/>
      <c r="K30" s="432"/>
      <c r="L30" s="2"/>
      <c r="M30" s="243" t="s">
        <v>216</v>
      </c>
      <c r="N30" s="2"/>
      <c r="O30" s="428"/>
      <c r="P30" s="429"/>
      <c r="Q30" s="429"/>
      <c r="R30" s="429"/>
      <c r="S30" s="431"/>
      <c r="T30" s="431"/>
      <c r="U30" s="432"/>
      <c r="V30" s="2"/>
      <c r="W30" s="30"/>
    </row>
    <row r="31" spans="1:23" ht="6" customHeight="1">
      <c r="A31" s="2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0"/>
    </row>
    <row r="32" spans="1:23" ht="15">
      <c r="A32" s="28"/>
      <c r="B32" s="2"/>
      <c r="C32" s="2"/>
      <c r="D32" s="2"/>
      <c r="E32" s="2"/>
      <c r="F32" s="2"/>
      <c r="G32" s="2"/>
      <c r="H32" s="56"/>
      <c r="I32" s="56"/>
      <c r="J32" s="31"/>
      <c r="K32" s="56"/>
      <c r="L32" s="56"/>
      <c r="M32" s="243" t="s">
        <v>217</v>
      </c>
      <c r="N32" s="2"/>
      <c r="O32" s="451"/>
      <c r="P32" s="452"/>
      <c r="Q32" s="2"/>
      <c r="R32" s="2"/>
      <c r="S32" s="2"/>
      <c r="T32" s="2"/>
      <c r="U32" s="2"/>
      <c r="V32" s="2"/>
      <c r="W32" s="30"/>
    </row>
    <row r="33" spans="1:23" ht="12" thickBo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</row>
    <row r="34" spans="1:23" ht="9" customHeight="1" thickBot="1" thickTop="1">
      <c r="A34" s="41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</row>
    <row r="35" spans="1:23" ht="20.25" customHeight="1" thickBot="1">
      <c r="A35" s="406"/>
      <c r="B35" s="407"/>
      <c r="C35" s="407"/>
      <c r="D35" s="407"/>
      <c r="E35" s="407"/>
      <c r="F35" s="407"/>
      <c r="G35" s="407"/>
      <c r="H35" s="407"/>
      <c r="I35" s="407"/>
      <c r="J35" s="407"/>
      <c r="K35" s="408" t="s">
        <v>3</v>
      </c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9"/>
    </row>
    <row r="36" spans="1:23" ht="7.5" customHeight="1">
      <c r="A36" s="39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399"/>
    </row>
    <row r="37" spans="1:23" ht="18.75" customHeight="1" thickBot="1">
      <c r="A37" s="9"/>
      <c r="B37" s="459" t="s">
        <v>4</v>
      </c>
      <c r="C37" s="460"/>
      <c r="D37" s="46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</row>
    <row r="38" spans="1:23" ht="6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0"/>
      <c r="W38" s="12"/>
    </row>
    <row r="39" spans="1:23" ht="15" customHeight="1">
      <c r="A39" s="9"/>
      <c r="B39" s="13"/>
      <c r="C39" s="13"/>
      <c r="D39" s="244" t="s">
        <v>12</v>
      </c>
      <c r="E39" s="13"/>
      <c r="F39" s="247"/>
      <c r="G39" s="246" t="s">
        <v>26</v>
      </c>
      <c r="H39" s="55"/>
      <c r="I39" s="14"/>
      <c r="J39" s="244" t="s">
        <v>14</v>
      </c>
      <c r="K39" s="13"/>
      <c r="L39" s="247"/>
      <c r="M39" s="248" t="s">
        <v>26</v>
      </c>
      <c r="N39" s="13"/>
      <c r="O39" s="13"/>
      <c r="P39" s="13"/>
      <c r="Q39" s="13"/>
      <c r="R39" s="13"/>
      <c r="S39" s="13"/>
      <c r="T39" s="13"/>
      <c r="U39" s="13"/>
      <c r="V39" s="10"/>
      <c r="W39" s="12"/>
    </row>
    <row r="40" spans="1:23" ht="10.5" customHeight="1">
      <c r="A40" s="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0"/>
      <c r="W40" s="12"/>
    </row>
    <row r="41" spans="1:23" ht="15" customHeight="1">
      <c r="A41" s="9"/>
      <c r="B41" s="13"/>
      <c r="C41" s="244" t="s">
        <v>5</v>
      </c>
      <c r="D41" s="244" t="s">
        <v>13</v>
      </c>
      <c r="E41" s="15"/>
      <c r="F41" s="247"/>
      <c r="G41" s="245" t="s">
        <v>26</v>
      </c>
      <c r="H41" s="55"/>
      <c r="I41" s="15"/>
      <c r="J41" s="244" t="s">
        <v>15</v>
      </c>
      <c r="K41" s="13"/>
      <c r="L41" s="247"/>
      <c r="M41" s="248" t="s">
        <v>26</v>
      </c>
      <c r="N41" s="13"/>
      <c r="O41" s="13"/>
      <c r="P41" s="13"/>
      <c r="Q41" s="13"/>
      <c r="R41" s="13"/>
      <c r="S41" s="13"/>
      <c r="T41" s="13"/>
      <c r="U41" s="13"/>
      <c r="V41" s="10"/>
      <c r="W41" s="12"/>
    </row>
    <row r="42" spans="1:23" ht="6.75" customHeight="1">
      <c r="A42" s="9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0"/>
      <c r="W42" s="12"/>
    </row>
    <row r="43" spans="1:23" ht="6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1"/>
    </row>
    <row r="44" spans="1:23" ht="20.25" customHeight="1">
      <c r="A44" s="9"/>
      <c r="B44" s="10"/>
      <c r="C44" s="11"/>
      <c r="D44" s="40" t="s">
        <v>6</v>
      </c>
      <c r="E44" s="10"/>
      <c r="F44" s="10"/>
      <c r="G44" s="10"/>
      <c r="H44" s="15" t="s">
        <v>7</v>
      </c>
      <c r="I44" s="15"/>
      <c r="J44" s="75"/>
      <c r="K44" s="13"/>
      <c r="L44" s="13"/>
      <c r="M44" s="10"/>
      <c r="N44" s="10"/>
      <c r="O44" s="10"/>
      <c r="P44" s="10"/>
      <c r="Q44" s="15" t="s">
        <v>8</v>
      </c>
      <c r="R44" s="10"/>
      <c r="S44" s="75"/>
      <c r="T44" s="10"/>
      <c r="U44" s="10"/>
      <c r="V44" s="10"/>
      <c r="W44" s="12"/>
    </row>
    <row r="45" spans="1:23" ht="9.75" customHeight="1">
      <c r="A45" s="41"/>
      <c r="B45" s="42"/>
      <c r="C45" s="43"/>
      <c r="D45" s="44"/>
      <c r="E45" s="42"/>
      <c r="F45" s="42"/>
      <c r="G45" s="42"/>
      <c r="H45" s="45"/>
      <c r="I45" s="45"/>
      <c r="J45" s="45"/>
      <c r="K45" s="46"/>
      <c r="L45" s="46"/>
      <c r="M45" s="42"/>
      <c r="N45" s="42"/>
      <c r="O45" s="42"/>
      <c r="P45" s="42"/>
      <c r="Q45" s="45"/>
      <c r="R45" s="42"/>
      <c r="S45" s="42"/>
      <c r="T45" s="42"/>
      <c r="U45" s="42"/>
      <c r="V45" s="42"/>
      <c r="W45" s="47"/>
    </row>
    <row r="46" spans="1:23" ht="8.25" customHeight="1" thickBot="1">
      <c r="A46" s="9"/>
      <c r="B46" s="10"/>
      <c r="C46" s="16"/>
      <c r="D46" s="10"/>
      <c r="E46" s="10"/>
      <c r="F46" s="10"/>
      <c r="G46" s="10"/>
      <c r="H46" s="15"/>
      <c r="I46" s="15"/>
      <c r="J46" s="15"/>
      <c r="K46" s="13"/>
      <c r="L46" s="13"/>
      <c r="M46" s="10"/>
      <c r="N46" s="10"/>
      <c r="O46" s="10"/>
      <c r="P46" s="10"/>
      <c r="Q46" s="15"/>
      <c r="R46" s="10"/>
      <c r="S46" s="10"/>
      <c r="T46" s="10"/>
      <c r="U46" s="10"/>
      <c r="V46" s="10"/>
      <c r="W46" s="12"/>
    </row>
    <row r="47" spans="1:23" ht="15" customHeight="1">
      <c r="A47" s="9"/>
      <c r="B47" s="10"/>
      <c r="C47" s="11"/>
      <c r="D47" s="14" t="s">
        <v>9</v>
      </c>
      <c r="E47" s="10"/>
      <c r="F47" s="423"/>
      <c r="G47" s="424"/>
      <c r="H47" s="424"/>
      <c r="I47" s="424"/>
      <c r="J47" s="424"/>
      <c r="K47" s="425"/>
      <c r="L47" s="425"/>
      <c r="M47" s="426"/>
      <c r="N47" s="427"/>
      <c r="O47" s="11"/>
      <c r="P47" s="10"/>
      <c r="Q47" s="57" t="s">
        <v>11</v>
      </c>
      <c r="R47" s="10"/>
      <c r="S47" s="437"/>
      <c r="T47" s="438"/>
      <c r="U47" s="17" t="s">
        <v>23</v>
      </c>
      <c r="V47" s="10"/>
      <c r="W47" s="12"/>
    </row>
    <row r="48" spans="1:23" ht="10.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1"/>
      <c r="N48" s="11"/>
      <c r="O48" s="11"/>
      <c r="P48" s="10"/>
      <c r="Q48" s="10"/>
      <c r="R48" s="10"/>
      <c r="S48" s="10"/>
      <c r="T48" s="10"/>
      <c r="U48" s="17"/>
      <c r="V48" s="10"/>
      <c r="W48" s="12"/>
    </row>
    <row r="49" spans="1:23" ht="15" customHeight="1">
      <c r="A49" s="9"/>
      <c r="B49" s="10"/>
      <c r="C49" s="10"/>
      <c r="D49" s="10"/>
      <c r="E49" s="10"/>
      <c r="F49" s="55"/>
      <c r="G49" s="10"/>
      <c r="H49" s="10"/>
      <c r="I49" s="10"/>
      <c r="J49" s="10"/>
      <c r="K49" s="10"/>
      <c r="L49" s="10"/>
      <c r="M49" s="11"/>
      <c r="N49" s="55"/>
      <c r="O49" s="55"/>
      <c r="P49" s="55"/>
      <c r="Q49" s="66" t="s">
        <v>64</v>
      </c>
      <c r="R49" s="10"/>
      <c r="S49" s="433"/>
      <c r="T49" s="434"/>
      <c r="U49" s="249" t="s">
        <v>26</v>
      </c>
      <c r="V49" s="10"/>
      <c r="W49" s="12"/>
    </row>
    <row r="50" spans="1:23" ht="6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1"/>
      <c r="N50" s="21"/>
      <c r="O50" s="21"/>
      <c r="P50" s="20"/>
      <c r="Q50" s="22"/>
      <c r="R50" s="20"/>
      <c r="S50" s="20"/>
      <c r="T50" s="20"/>
      <c r="U50" s="23"/>
      <c r="V50" s="20"/>
      <c r="W50" s="24"/>
    </row>
    <row r="51" spans="1:23" ht="6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67"/>
      <c r="N51" s="67"/>
      <c r="O51" s="67"/>
      <c r="P51" s="4"/>
      <c r="Q51" s="68"/>
      <c r="R51" s="4"/>
      <c r="S51" s="4"/>
      <c r="T51" s="4"/>
      <c r="U51" s="8"/>
      <c r="V51" s="4"/>
      <c r="W51" s="18"/>
    </row>
    <row r="52" spans="1:23" ht="18.75" customHeight="1" thickBot="1">
      <c r="A52" s="3"/>
      <c r="B52" s="456" t="s">
        <v>65</v>
      </c>
      <c r="C52" s="457"/>
      <c r="D52" s="45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8"/>
    </row>
    <row r="53" spans="1:23" ht="5.25" customHeight="1" thickBot="1">
      <c r="A53" s="3"/>
      <c r="B53" s="69"/>
      <c r="C53" s="70"/>
      <c r="D53" s="7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8"/>
    </row>
    <row r="54" spans="1:23" ht="20.25" customHeight="1">
      <c r="A54" s="3"/>
      <c r="B54" s="6"/>
      <c r="C54" s="453" t="s">
        <v>16</v>
      </c>
      <c r="D54" s="455"/>
      <c r="E54" s="4"/>
      <c r="F54" s="4"/>
      <c r="G54" s="4"/>
      <c r="H54" s="5" t="s">
        <v>17</v>
      </c>
      <c r="I54" s="4"/>
      <c r="J54" s="75"/>
      <c r="K54" s="4"/>
      <c r="L54" s="6"/>
      <c r="M54" s="4"/>
      <c r="N54" s="4"/>
      <c r="O54" s="4"/>
      <c r="P54" s="4"/>
      <c r="Q54" s="4"/>
      <c r="R54" s="4"/>
      <c r="S54" s="4"/>
      <c r="T54" s="4"/>
      <c r="U54" s="4"/>
      <c r="V54" s="4"/>
      <c r="W54" s="18"/>
    </row>
    <row r="55" spans="1:23" ht="9" customHeight="1" thickBot="1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8"/>
    </row>
    <row r="56" spans="1:23" ht="16.5" customHeight="1">
      <c r="A56" s="3"/>
      <c r="B56" s="6"/>
      <c r="C56" s="6"/>
      <c r="D56" s="6"/>
      <c r="E56" s="6"/>
      <c r="F56" s="6"/>
      <c r="G56" s="6"/>
      <c r="H56" s="5" t="s">
        <v>18</v>
      </c>
      <c r="I56" s="5"/>
      <c r="J56" s="424"/>
      <c r="K56" s="424"/>
      <c r="L56" s="424"/>
      <c r="M56" s="446"/>
      <c r="N56" s="446"/>
      <c r="O56" s="422"/>
      <c r="P56" s="6"/>
      <c r="Q56" s="6"/>
      <c r="R56" s="6"/>
      <c r="S56" s="6"/>
      <c r="T56" s="6"/>
      <c r="U56" s="6"/>
      <c r="V56" s="6"/>
      <c r="W56" s="18"/>
    </row>
    <row r="57" spans="1:23" ht="13.5" thickBot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8"/>
    </row>
    <row r="58" spans="1:23" ht="15" customHeight="1">
      <c r="A58" s="3"/>
      <c r="B58" s="6"/>
      <c r="C58" s="6"/>
      <c r="D58" s="6"/>
      <c r="E58" s="6"/>
      <c r="F58" s="6"/>
      <c r="G58" s="6"/>
      <c r="H58" s="6"/>
      <c r="I58" s="7"/>
      <c r="J58" s="5" t="s">
        <v>19</v>
      </c>
      <c r="K58" s="6"/>
      <c r="L58" s="7" t="s">
        <v>22</v>
      </c>
      <c r="M58" s="439"/>
      <c r="N58" s="424"/>
      <c r="O58" s="440"/>
      <c r="P58" s="6"/>
      <c r="Q58" s="5" t="s">
        <v>49</v>
      </c>
      <c r="R58" s="6"/>
      <c r="S58" s="435"/>
      <c r="T58" s="436"/>
      <c r="U58" s="8" t="s">
        <v>23</v>
      </c>
      <c r="V58" s="6"/>
      <c r="W58" s="18"/>
    </row>
    <row r="59" spans="1:23" ht="10.5" customHeight="1" thickBot="1">
      <c r="A59" s="3"/>
      <c r="B59" s="6"/>
      <c r="C59" s="6"/>
      <c r="D59" s="6"/>
      <c r="E59" s="6"/>
      <c r="F59" s="6"/>
      <c r="G59" s="6"/>
      <c r="H59" s="6"/>
      <c r="I59" s="6"/>
      <c r="J59" s="5"/>
      <c r="K59" s="6"/>
      <c r="L59" s="6"/>
      <c r="M59" s="74"/>
      <c r="N59" s="74"/>
      <c r="O59" s="74"/>
      <c r="P59" s="6"/>
      <c r="Q59" s="5"/>
      <c r="R59" s="6"/>
      <c r="S59" s="6"/>
      <c r="T59" s="6"/>
      <c r="U59" s="6"/>
      <c r="V59" s="6"/>
      <c r="W59" s="18"/>
    </row>
    <row r="60" spans="1:23" ht="15" customHeight="1">
      <c r="A60" s="3"/>
      <c r="B60" s="6"/>
      <c r="C60" s="6"/>
      <c r="D60" s="6"/>
      <c r="E60" s="6"/>
      <c r="F60" s="6"/>
      <c r="G60" s="6"/>
      <c r="H60" s="6"/>
      <c r="I60" s="7"/>
      <c r="J60" s="5" t="s">
        <v>21</v>
      </c>
      <c r="K60" s="6"/>
      <c r="L60" s="7" t="s">
        <v>22</v>
      </c>
      <c r="M60" s="439"/>
      <c r="N60" s="424"/>
      <c r="O60" s="440"/>
      <c r="P60" s="6"/>
      <c r="Q60" s="5" t="s">
        <v>49</v>
      </c>
      <c r="R60" s="6"/>
      <c r="S60" s="435"/>
      <c r="T60" s="436"/>
      <c r="U60" s="8" t="s">
        <v>23</v>
      </c>
      <c r="V60" s="6"/>
      <c r="W60" s="18"/>
    </row>
    <row r="61" spans="1:23" ht="10.5" customHeight="1" thickBot="1">
      <c r="A61" s="3"/>
      <c r="B61" s="6"/>
      <c r="C61" s="6"/>
      <c r="D61" s="6"/>
      <c r="E61" s="6"/>
      <c r="F61" s="6"/>
      <c r="G61" s="6"/>
      <c r="H61" s="6"/>
      <c r="I61" s="6"/>
      <c r="J61" s="5"/>
      <c r="K61" s="6"/>
      <c r="L61" s="6"/>
      <c r="M61" s="74"/>
      <c r="N61" s="74"/>
      <c r="O61" s="74"/>
      <c r="P61" s="6"/>
      <c r="Q61" s="5"/>
      <c r="R61" s="6"/>
      <c r="S61" s="6"/>
      <c r="T61" s="6"/>
      <c r="U61" s="6"/>
      <c r="V61" s="6"/>
      <c r="W61" s="18"/>
    </row>
    <row r="62" spans="1:23" ht="15" customHeight="1">
      <c r="A62" s="3"/>
      <c r="B62" s="6"/>
      <c r="C62" s="6"/>
      <c r="D62" s="6"/>
      <c r="E62" s="6"/>
      <c r="F62" s="6"/>
      <c r="G62" s="6"/>
      <c r="H62" s="6"/>
      <c r="I62" s="7"/>
      <c r="J62" s="5" t="s">
        <v>20</v>
      </c>
      <c r="K62" s="6"/>
      <c r="L62" s="7" t="s">
        <v>22</v>
      </c>
      <c r="M62" s="439"/>
      <c r="N62" s="424"/>
      <c r="O62" s="440"/>
      <c r="P62" s="6"/>
      <c r="Q62" s="5" t="s">
        <v>49</v>
      </c>
      <c r="R62" s="6"/>
      <c r="S62" s="435"/>
      <c r="T62" s="436"/>
      <c r="U62" s="8" t="s">
        <v>23</v>
      </c>
      <c r="V62" s="6"/>
      <c r="W62" s="18"/>
    </row>
    <row r="63" spans="1:23" ht="10.5" customHeight="1" thickBot="1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8"/>
    </row>
    <row r="64" spans="1:23" ht="15" customHeight="1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58" t="s">
        <v>218</v>
      </c>
      <c r="M64" s="443"/>
      <c r="N64" s="444"/>
      <c r="O64" s="444"/>
      <c r="P64" s="444"/>
      <c r="Q64" s="445"/>
      <c r="R64" s="6"/>
      <c r="S64" s="441"/>
      <c r="T64" s="442"/>
      <c r="U64" s="8" t="s">
        <v>26</v>
      </c>
      <c r="V64" s="6"/>
      <c r="W64" s="18"/>
    </row>
    <row r="65" spans="1:23" ht="6.75" customHeight="1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7"/>
    </row>
    <row r="66" spans="1:23" ht="11.25" customHeight="1" thickBo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18"/>
    </row>
    <row r="67" spans="1:23" ht="20.25" customHeight="1">
      <c r="A67" s="3"/>
      <c r="B67" s="35"/>
      <c r="C67" s="453" t="s">
        <v>25</v>
      </c>
      <c r="D67" s="454"/>
      <c r="E67" s="4"/>
      <c r="F67" s="4"/>
      <c r="G67" s="4"/>
      <c r="H67" s="5" t="s">
        <v>24</v>
      </c>
      <c r="I67" s="4"/>
      <c r="J67" s="7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8"/>
    </row>
    <row r="68" spans="1:23" ht="9" customHeight="1" thickBot="1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3"/>
    </row>
    <row r="69" spans="1:23" ht="12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</sheetData>
  <sheetProtection sheet="1" selectLockedCells="1" autoFilter="0"/>
  <mergeCells count="34">
    <mergeCell ref="G20:U20"/>
    <mergeCell ref="G21:U21"/>
    <mergeCell ref="G22:U22"/>
    <mergeCell ref="H6:V6"/>
    <mergeCell ref="H2:V3"/>
    <mergeCell ref="H4:V5"/>
    <mergeCell ref="G17:U17"/>
    <mergeCell ref="G18:U18"/>
    <mergeCell ref="G19:U19"/>
    <mergeCell ref="C22:F23"/>
    <mergeCell ref="K10:U12"/>
    <mergeCell ref="K13:U14"/>
    <mergeCell ref="O32:P32"/>
    <mergeCell ref="C67:D67"/>
    <mergeCell ref="C54:D54"/>
    <mergeCell ref="B52:D52"/>
    <mergeCell ref="S62:T62"/>
    <mergeCell ref="M60:O60"/>
    <mergeCell ref="B37:D37"/>
    <mergeCell ref="S49:T49"/>
    <mergeCell ref="S58:T58"/>
    <mergeCell ref="S60:T60"/>
    <mergeCell ref="S47:T47"/>
    <mergeCell ref="M62:O62"/>
    <mergeCell ref="S64:T64"/>
    <mergeCell ref="M64:Q64"/>
    <mergeCell ref="J56:O56"/>
    <mergeCell ref="M58:O58"/>
    <mergeCell ref="A26:W26"/>
    <mergeCell ref="Q28:R28"/>
    <mergeCell ref="F47:N47"/>
    <mergeCell ref="F28:L28"/>
    <mergeCell ref="O30:U30"/>
    <mergeCell ref="F30:K30"/>
  </mergeCells>
  <dataValidations count="7">
    <dataValidation type="list" allowBlank="1" showInputMessage="1" showErrorMessage="1" sqref="AB32">
      <formula1>$AB$35:$AB$38</formula1>
    </dataValidation>
    <dataValidation type="list" allowBlank="1" showInputMessage="1" showErrorMessage="1" prompt="Précisez SVP:" sqref="Q28 U28">
      <formula1>Partic</formula1>
    </dataValidation>
    <dataValidation type="list" allowBlank="1" showInputMessage="1" showErrorMessage="1" prompt="Précisez SVP:" sqref="F47:J47">
      <formula1>Déplacement</formula1>
    </dataValidation>
    <dataValidation type="list" allowBlank="1" showInputMessage="1" showErrorMessage="1" prompt="Précisez SVP:" sqref="J56:L56">
      <formula1>Quille</formula1>
    </dataValidation>
    <dataValidation type="list" allowBlank="1" showInputMessage="1" showErrorMessage="1" prompt="Précisez SVP:" sqref="M58:O58 M62:O62">
      <formula1>Matériau</formula1>
    </dataValidation>
    <dataValidation type="list" allowBlank="1" showInputMessage="1" showErrorMessage="1" prompt="Précisez SVP:&#10;" sqref="M60:O60">
      <formula1>Matériau</formula1>
    </dataValidation>
    <dataValidation type="list" allowBlank="1" showInputMessage="1" showErrorMessage="1" prompt="Précisez SVP:" sqref="M64:Q64">
      <formula1>vcg</formula1>
    </dataValidation>
  </dataValidations>
  <printOptions/>
  <pageMargins left="0.1968503937007874" right="0.1968503937007874" top="0.3937007874015748" bottom="0.3937007874015748" header="0.1968503937007874" footer="0.03937007874015748"/>
  <pageSetup orientation="portrait" paperSize="9" r:id="rId4"/>
  <headerFooter alignWithMargins="0">
    <oddHeader>&amp;C&amp;F</oddHeader>
    <oddFooter>&amp;CPage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71"/>
  <sheetViews>
    <sheetView zoomScale="90" zoomScaleNormal="90" zoomScalePageLayoutView="0" workbookViewId="0" topLeftCell="A1">
      <selection activeCell="A53" sqref="A53:X53"/>
    </sheetView>
  </sheetViews>
  <sheetFormatPr defaultColWidth="12" defaultRowHeight="11.25"/>
  <cols>
    <col min="1" max="1" width="1.83203125" style="250" customWidth="1"/>
    <col min="2" max="2" width="4.5" style="250" customWidth="1"/>
    <col min="3" max="3" width="10.5" style="250" customWidth="1"/>
    <col min="4" max="4" width="11.66015625" style="250" customWidth="1"/>
    <col min="5" max="5" width="1.5" style="250" customWidth="1"/>
    <col min="6" max="6" width="12" style="250" customWidth="1"/>
    <col min="7" max="7" width="2.5" style="250" customWidth="1"/>
    <col min="8" max="8" width="13.16015625" style="250" customWidth="1"/>
    <col min="9" max="9" width="2.5" style="250" customWidth="1"/>
    <col min="10" max="10" width="4.66015625" style="250" customWidth="1"/>
    <col min="11" max="11" width="1.5" style="250" customWidth="1"/>
    <col min="12" max="12" width="8" style="250" customWidth="1"/>
    <col min="13" max="13" width="6.66015625" style="250" customWidth="1"/>
    <col min="14" max="14" width="4.5" style="250" customWidth="1"/>
    <col min="15" max="15" width="9" style="250" customWidth="1"/>
    <col min="16" max="16" width="1.3359375" style="250" customWidth="1"/>
    <col min="17" max="17" width="5.5" style="250" customWidth="1"/>
    <col min="18" max="18" width="5" style="250" customWidth="1"/>
    <col min="19" max="19" width="1.66796875" style="250" customWidth="1"/>
    <col min="20" max="20" width="4.5" style="250" customWidth="1"/>
    <col min="21" max="22" width="3.5" style="250" customWidth="1"/>
    <col min="23" max="23" width="2.5" style="250" customWidth="1"/>
    <col min="24" max="24" width="1.66796875" style="250" customWidth="1"/>
    <col min="25" max="16384" width="12" style="250" customWidth="1"/>
  </cols>
  <sheetData>
    <row r="1" spans="1:24" ht="20.25" customHeight="1" thickBot="1">
      <c r="A1" s="478" t="s">
        <v>219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80"/>
    </row>
    <row r="2" spans="1:24" ht="9.75" customHeight="1">
      <c r="A2" s="25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3"/>
    </row>
    <row r="3" spans="1:24" ht="15">
      <c r="A3" s="251"/>
      <c r="B3" s="80"/>
      <c r="C3" s="252"/>
      <c r="D3" s="254"/>
      <c r="E3" s="80"/>
      <c r="F3" s="255" t="s">
        <v>66</v>
      </c>
      <c r="G3" s="256"/>
      <c r="H3" s="257" t="s">
        <v>68</v>
      </c>
      <c r="I3" s="258" t="s">
        <v>69</v>
      </c>
      <c r="J3" s="259"/>
      <c r="K3" s="76"/>
      <c r="L3" s="260"/>
      <c r="M3" s="80"/>
      <c r="N3" s="80"/>
      <c r="O3" s="254"/>
      <c r="P3" s="261" t="s">
        <v>70</v>
      </c>
      <c r="Q3" s="262"/>
      <c r="R3" s="80"/>
      <c r="S3" s="263"/>
      <c r="T3" s="264" t="b">
        <v>0</v>
      </c>
      <c r="U3" s="265"/>
      <c r="V3" s="265"/>
      <c r="W3" s="80"/>
      <c r="X3" s="253"/>
    </row>
    <row r="4" spans="1:24" ht="9.75" customHeight="1">
      <c r="A4" s="251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266"/>
      <c r="P4" s="80"/>
      <c r="Q4" s="80"/>
      <c r="R4" s="80"/>
      <c r="S4" s="80"/>
      <c r="T4" s="80"/>
      <c r="U4" s="80"/>
      <c r="V4" s="80"/>
      <c r="W4" s="80"/>
      <c r="X4" s="253"/>
    </row>
    <row r="5" spans="1:24" ht="15">
      <c r="A5" s="251"/>
      <c r="B5" s="80"/>
      <c r="C5" s="254"/>
      <c r="D5" s="267" t="s">
        <v>67</v>
      </c>
      <c r="E5" s="254"/>
      <c r="F5" s="261" t="s">
        <v>71</v>
      </c>
      <c r="G5" s="254"/>
      <c r="H5" s="268"/>
      <c r="I5" s="269"/>
      <c r="J5" s="269"/>
      <c r="K5" s="80"/>
      <c r="L5" s="80"/>
      <c r="M5" s="261" t="s">
        <v>72</v>
      </c>
      <c r="N5" s="80"/>
      <c r="O5" s="451"/>
      <c r="P5" s="481"/>
      <c r="Q5" s="254"/>
      <c r="R5" s="254"/>
      <c r="S5" s="254"/>
      <c r="T5" s="256"/>
      <c r="U5" s="482"/>
      <c r="V5" s="482"/>
      <c r="W5" s="80"/>
      <c r="X5" s="253"/>
    </row>
    <row r="6" spans="1:24" ht="9" customHeight="1" thickBot="1">
      <c r="A6" s="251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253"/>
    </row>
    <row r="7" spans="1:24" ht="18" customHeight="1" thickBot="1">
      <c r="A7" s="251"/>
      <c r="B7" s="80"/>
      <c r="C7" s="80"/>
      <c r="D7" s="261" t="s">
        <v>73</v>
      </c>
      <c r="E7" s="80"/>
      <c r="F7" s="483"/>
      <c r="G7" s="484"/>
      <c r="H7" s="485"/>
      <c r="I7" s="80"/>
      <c r="J7" s="80"/>
      <c r="K7" s="80"/>
      <c r="L7" s="80"/>
      <c r="M7" s="261" t="s">
        <v>79</v>
      </c>
      <c r="N7" s="75"/>
      <c r="O7" s="270"/>
      <c r="P7" s="80"/>
      <c r="Q7" s="80"/>
      <c r="R7" s="261" t="s">
        <v>220</v>
      </c>
      <c r="S7" s="486"/>
      <c r="T7" s="487"/>
      <c r="U7" s="488"/>
      <c r="V7" s="271" t="s">
        <v>221</v>
      </c>
      <c r="W7" s="80"/>
      <c r="X7" s="253"/>
    </row>
    <row r="8" spans="1:24" ht="3.75" customHeight="1">
      <c r="A8" s="251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253"/>
    </row>
    <row r="9" spans="1:24" ht="3.75" customHeight="1">
      <c r="A9" s="251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253"/>
    </row>
    <row r="10" spans="1:24" ht="12.75" customHeight="1">
      <c r="A10" s="251"/>
      <c r="B10" s="272" t="s">
        <v>350</v>
      </c>
      <c r="C10" s="254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273"/>
      <c r="U10" s="80"/>
      <c r="V10" s="80"/>
      <c r="W10" s="80"/>
      <c r="X10" s="253"/>
    </row>
    <row r="11" spans="1:24" ht="16.5" customHeight="1">
      <c r="A11" s="251"/>
      <c r="B11" s="80"/>
      <c r="C11" s="274" t="s">
        <v>222</v>
      </c>
      <c r="D11" s="275"/>
      <c r="E11" s="275"/>
      <c r="F11" s="274" t="s">
        <v>223</v>
      </c>
      <c r="G11" s="275"/>
      <c r="H11" s="276" t="s">
        <v>224</v>
      </c>
      <c r="I11" s="275"/>
      <c r="J11" s="275"/>
      <c r="K11" s="275"/>
      <c r="L11" s="274" t="s">
        <v>225</v>
      </c>
      <c r="M11" s="275"/>
      <c r="N11" s="275"/>
      <c r="O11" s="275"/>
      <c r="P11" s="277"/>
      <c r="Q11" s="278" t="s">
        <v>226</v>
      </c>
      <c r="R11" s="279"/>
      <c r="S11" s="260"/>
      <c r="T11" s="80"/>
      <c r="U11" s="280"/>
      <c r="V11" s="281"/>
      <c r="W11" s="80"/>
      <c r="X11" s="253"/>
    </row>
    <row r="12" spans="1:24" ht="13.5" customHeight="1">
      <c r="A12" s="251"/>
      <c r="B12" s="80"/>
      <c r="C12" s="80" t="s">
        <v>80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80"/>
      <c r="T12" s="80"/>
      <c r="U12" s="80"/>
      <c r="V12" s="80"/>
      <c r="W12" s="80"/>
      <c r="X12" s="253"/>
    </row>
    <row r="13" spans="1:24" ht="13.5" customHeight="1">
      <c r="A13" s="251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253"/>
    </row>
    <row r="14" spans="1:24" ht="13.5" customHeight="1">
      <c r="A14" s="251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253"/>
    </row>
    <row r="15" spans="1:24" ht="13.5" customHeight="1">
      <c r="A15" s="25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253"/>
    </row>
    <row r="16" spans="1:24" ht="3" customHeight="1">
      <c r="A16" s="251"/>
      <c r="B16" s="80"/>
      <c r="C16" s="80"/>
      <c r="D16" s="80"/>
      <c r="E16" s="80"/>
      <c r="F16" s="80"/>
      <c r="G16" s="80"/>
      <c r="H16" s="254"/>
      <c r="I16" s="254"/>
      <c r="J16" s="283"/>
      <c r="K16" s="254"/>
      <c r="L16" s="254"/>
      <c r="M16" s="254"/>
      <c r="N16" s="254"/>
      <c r="O16" s="254"/>
      <c r="P16" s="254"/>
      <c r="Q16" s="254"/>
      <c r="R16" s="254"/>
      <c r="S16" s="80"/>
      <c r="T16" s="80"/>
      <c r="U16" s="80"/>
      <c r="V16" s="80"/>
      <c r="W16" s="80"/>
      <c r="X16" s="253"/>
    </row>
    <row r="17" spans="1:24" ht="6" customHeight="1">
      <c r="A17" s="251"/>
      <c r="B17" s="80"/>
      <c r="C17" s="80"/>
      <c r="D17" s="80"/>
      <c r="E17" s="80"/>
      <c r="F17" s="80"/>
      <c r="G17" s="80"/>
      <c r="H17" s="254"/>
      <c r="I17" s="254"/>
      <c r="J17" s="283"/>
      <c r="K17" s="254"/>
      <c r="L17" s="254"/>
      <c r="M17" s="254"/>
      <c r="N17" s="254"/>
      <c r="O17" s="254"/>
      <c r="P17" s="254"/>
      <c r="Q17" s="254"/>
      <c r="R17" s="254"/>
      <c r="S17" s="80"/>
      <c r="T17" s="80"/>
      <c r="U17" s="80"/>
      <c r="V17" s="80"/>
      <c r="W17" s="80"/>
      <c r="X17" s="253"/>
    </row>
    <row r="18" spans="1:24" ht="15.75" customHeight="1">
      <c r="A18" s="251"/>
      <c r="B18" s="275"/>
      <c r="C18" s="80"/>
      <c r="D18" s="80"/>
      <c r="E18" s="80"/>
      <c r="F18" s="80"/>
      <c r="G18" s="80"/>
      <c r="H18" s="252"/>
      <c r="I18" s="252"/>
      <c r="J18" s="283"/>
      <c r="K18" s="252"/>
      <c r="L18" s="252"/>
      <c r="M18" s="283"/>
      <c r="N18" s="80"/>
      <c r="O18" s="79"/>
      <c r="P18" s="80"/>
      <c r="Q18" s="80"/>
      <c r="R18" s="80"/>
      <c r="S18" s="80"/>
      <c r="T18" s="80"/>
      <c r="U18" s="80"/>
      <c r="V18" s="80"/>
      <c r="W18" s="80"/>
      <c r="X18" s="253"/>
    </row>
    <row r="19" spans="1:24" ht="6" customHeight="1">
      <c r="A19" s="251"/>
      <c r="B19" s="270"/>
      <c r="C19" s="80"/>
      <c r="D19" s="80"/>
      <c r="E19" s="80"/>
      <c r="F19" s="80"/>
      <c r="G19" s="80"/>
      <c r="H19" s="254"/>
      <c r="I19" s="254"/>
      <c r="J19" s="283"/>
      <c r="K19" s="254"/>
      <c r="L19" s="254"/>
      <c r="M19" s="283"/>
      <c r="N19" s="80"/>
      <c r="O19" s="79"/>
      <c r="P19" s="80"/>
      <c r="Q19" s="80"/>
      <c r="R19" s="80"/>
      <c r="S19" s="80"/>
      <c r="T19" s="80"/>
      <c r="U19" s="80"/>
      <c r="V19" s="80"/>
      <c r="W19" s="80"/>
      <c r="X19" s="253"/>
    </row>
    <row r="20" spans="1:24" ht="19.5" customHeight="1">
      <c r="A20" s="251"/>
      <c r="B20" s="80"/>
      <c r="C20" s="80"/>
      <c r="D20" s="261" t="s">
        <v>81</v>
      </c>
      <c r="E20" s="80"/>
      <c r="F20" s="451"/>
      <c r="G20" s="489"/>
      <c r="H20" s="490"/>
      <c r="I20" s="254"/>
      <c r="J20" s="284" t="s">
        <v>82</v>
      </c>
      <c r="K20" s="254"/>
      <c r="L20" s="254"/>
      <c r="M20" s="283"/>
      <c r="N20" s="80"/>
      <c r="O20" s="79"/>
      <c r="P20" s="80"/>
      <c r="Q20" s="80"/>
      <c r="R20" s="80"/>
      <c r="S20" s="80"/>
      <c r="T20" s="80"/>
      <c r="U20" s="80"/>
      <c r="V20" s="80"/>
      <c r="W20" s="80"/>
      <c r="X20" s="253"/>
    </row>
    <row r="21" spans="1:24" ht="8.25" customHeight="1" thickBot="1">
      <c r="A21" s="285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7"/>
    </row>
    <row r="22" spans="1:24" ht="9" customHeight="1" thickBot="1" thickTop="1">
      <c r="A22" s="612"/>
      <c r="B22" s="612"/>
      <c r="C22" s="612"/>
      <c r="D22" s="612"/>
      <c r="E22" s="612"/>
      <c r="F22" s="612"/>
      <c r="G22" s="612"/>
      <c r="H22" s="612"/>
      <c r="I22" s="612"/>
      <c r="J22" s="612"/>
      <c r="K22" s="612"/>
      <c r="L22" s="612"/>
      <c r="M22" s="612"/>
      <c r="N22" s="612"/>
      <c r="O22" s="612"/>
      <c r="P22" s="612"/>
      <c r="Q22" s="612"/>
      <c r="R22" s="612"/>
      <c r="S22" s="612"/>
      <c r="T22" s="612"/>
      <c r="U22" s="612"/>
      <c r="V22" s="612"/>
      <c r="W22" s="612"/>
      <c r="X22" s="612"/>
    </row>
    <row r="23" spans="1:24" ht="20.25" customHeight="1" thickBot="1">
      <c r="A23" s="478" t="s">
        <v>84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 t="b">
        <v>1</v>
      </c>
      <c r="W23" s="479"/>
      <c r="X23" s="480"/>
    </row>
    <row r="24" spans="1:24" ht="7.5" customHeight="1">
      <c r="A24" s="288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96"/>
    </row>
    <row r="25" spans="1:24" ht="21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90" t="s">
        <v>227</v>
      </c>
      <c r="Q25" s="291"/>
      <c r="R25" s="292" t="s">
        <v>68</v>
      </c>
      <c r="S25" s="289"/>
      <c r="T25" s="293"/>
      <c r="U25" s="294" t="s">
        <v>69</v>
      </c>
      <c r="V25" s="295"/>
      <c r="W25" s="289"/>
      <c r="X25" s="296"/>
    </row>
    <row r="26" spans="1:24" ht="12" customHeight="1">
      <c r="A26" s="500">
        <f>IF(OR(V25=2,V25=""),""," N'oubliez pas de joindre les plans associés à ces modifications !")</f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2"/>
    </row>
    <row r="27" spans="1:24" ht="5.25" customHeight="1" thickBot="1">
      <c r="A27" s="288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96"/>
    </row>
    <row r="28" spans="1:24" ht="18" customHeight="1">
      <c r="A28" s="297"/>
      <c r="B28" s="503" t="s">
        <v>88</v>
      </c>
      <c r="C28" s="504"/>
      <c r="D28" s="504"/>
      <c r="E28" s="298"/>
      <c r="F28" s="421"/>
      <c r="G28" s="492"/>
      <c r="H28" s="493"/>
      <c r="I28" s="298"/>
      <c r="J28" s="298"/>
      <c r="K28" s="298"/>
      <c r="L28" s="421"/>
      <c r="M28" s="492"/>
      <c r="N28" s="493"/>
      <c r="O28" s="298"/>
      <c r="P28" s="298"/>
      <c r="Q28" s="293"/>
      <c r="R28" s="293"/>
      <c r="S28" s="298"/>
      <c r="T28" s="293"/>
      <c r="U28" s="293"/>
      <c r="V28" s="293"/>
      <c r="W28" s="293"/>
      <c r="X28" s="299"/>
    </row>
    <row r="29" spans="1:24" ht="6" customHeight="1">
      <c r="A29" s="297"/>
      <c r="B29" s="300"/>
      <c r="C29" s="301"/>
      <c r="D29" s="301"/>
      <c r="E29" s="302"/>
      <c r="F29" s="301"/>
      <c r="G29" s="301"/>
      <c r="H29" s="301"/>
      <c r="I29" s="301"/>
      <c r="J29" s="301"/>
      <c r="K29" s="301"/>
      <c r="L29" s="301"/>
      <c r="M29" s="301"/>
      <c r="N29" s="301"/>
      <c r="O29" s="302"/>
      <c r="P29" s="298"/>
      <c r="Q29" s="293"/>
      <c r="R29" s="293"/>
      <c r="S29" s="298"/>
      <c r="T29" s="293"/>
      <c r="U29" s="293"/>
      <c r="V29" s="293"/>
      <c r="W29" s="293"/>
      <c r="X29" s="299"/>
    </row>
    <row r="30" spans="1:24" ht="8.25" customHeight="1" thickBot="1">
      <c r="A30" s="297"/>
      <c r="B30" s="510" t="s">
        <v>228</v>
      </c>
      <c r="C30" s="511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4"/>
      <c r="P30" s="304"/>
      <c r="Q30" s="304"/>
      <c r="R30" s="304"/>
      <c r="S30" s="304"/>
      <c r="T30" s="304"/>
      <c r="U30" s="304"/>
      <c r="V30" s="304"/>
      <c r="W30" s="305"/>
      <c r="X30" s="299"/>
    </row>
    <row r="31" spans="1:24" ht="18" customHeight="1" thickBot="1">
      <c r="A31" s="297"/>
      <c r="B31" s="512"/>
      <c r="C31" s="513"/>
      <c r="D31" s="306" t="s">
        <v>229</v>
      </c>
      <c r="E31" s="307"/>
      <c r="F31" s="505"/>
      <c r="G31" s="506"/>
      <c r="H31" s="507"/>
      <c r="I31" s="307"/>
      <c r="J31" s="308"/>
      <c r="K31" s="307"/>
      <c r="L31" s="306" t="s">
        <v>230</v>
      </c>
      <c r="M31" s="474"/>
      <c r="N31" s="475"/>
      <c r="O31" s="298"/>
      <c r="P31" s="291"/>
      <c r="Q31" s="306" t="s">
        <v>231</v>
      </c>
      <c r="R31" s="476"/>
      <c r="S31" s="477"/>
      <c r="T31" s="475"/>
      <c r="U31" s="298"/>
      <c r="V31" s="298"/>
      <c r="W31" s="309"/>
      <c r="X31" s="299"/>
    </row>
    <row r="32" spans="1:24" ht="6.75" customHeight="1" thickTop="1">
      <c r="A32" s="297"/>
      <c r="B32" s="310"/>
      <c r="C32" s="307"/>
      <c r="D32" s="307"/>
      <c r="E32" s="307"/>
      <c r="F32" s="311"/>
      <c r="G32" s="311"/>
      <c r="H32" s="311"/>
      <c r="I32" s="307"/>
      <c r="J32" s="308"/>
      <c r="K32" s="307"/>
      <c r="L32" s="307"/>
      <c r="M32" s="307"/>
      <c r="N32" s="307"/>
      <c r="O32" s="289"/>
      <c r="P32" s="291"/>
      <c r="Q32" s="291"/>
      <c r="R32" s="291"/>
      <c r="S32" s="291"/>
      <c r="T32" s="291"/>
      <c r="U32" s="308"/>
      <c r="V32" s="307"/>
      <c r="W32" s="309"/>
      <c r="X32" s="299"/>
    </row>
    <row r="33" spans="1:24" ht="21" customHeight="1">
      <c r="A33" s="297"/>
      <c r="B33" s="312"/>
      <c r="C33" s="307"/>
      <c r="D33" s="313"/>
      <c r="E33" s="307"/>
      <c r="F33" s="313"/>
      <c r="G33" s="306" t="s">
        <v>232</v>
      </c>
      <c r="H33" s="291" t="s">
        <v>68</v>
      </c>
      <c r="I33" s="314" t="s">
        <v>69</v>
      </c>
      <c r="J33" s="314"/>
      <c r="K33" s="295"/>
      <c r="L33" s="307"/>
      <c r="M33" s="307"/>
      <c r="N33" s="307"/>
      <c r="O33" s="289"/>
      <c r="P33" s="306" t="s">
        <v>233</v>
      </c>
      <c r="Q33" s="291"/>
      <c r="R33" s="291" t="s">
        <v>234</v>
      </c>
      <c r="S33" s="291"/>
      <c r="T33" s="291"/>
      <c r="U33" s="294" t="s">
        <v>69</v>
      </c>
      <c r="V33" s="295"/>
      <c r="W33" s="309"/>
      <c r="X33" s="299"/>
    </row>
    <row r="34" spans="1:24" ht="6.75" customHeight="1">
      <c r="A34" s="297"/>
      <c r="B34" s="312"/>
      <c r="C34" s="307"/>
      <c r="D34" s="313"/>
      <c r="E34" s="307"/>
      <c r="F34" s="291"/>
      <c r="G34" s="291"/>
      <c r="H34" s="314"/>
      <c r="I34" s="307"/>
      <c r="J34" s="307"/>
      <c r="K34" s="307"/>
      <c r="L34" s="307"/>
      <c r="M34" s="307"/>
      <c r="N34" s="307"/>
      <c r="O34" s="289"/>
      <c r="P34" s="313"/>
      <c r="Q34" s="291"/>
      <c r="R34" s="291"/>
      <c r="S34" s="291"/>
      <c r="T34" s="291"/>
      <c r="U34" s="294"/>
      <c r="V34" s="307"/>
      <c r="W34" s="309"/>
      <c r="X34" s="299"/>
    </row>
    <row r="35" spans="1:24" ht="21" customHeight="1">
      <c r="A35" s="297"/>
      <c r="B35" s="312"/>
      <c r="C35" s="315"/>
      <c r="D35" s="313"/>
      <c r="E35" s="313"/>
      <c r="F35" s="313"/>
      <c r="G35" s="306" t="s">
        <v>235</v>
      </c>
      <c r="H35" s="291" t="s">
        <v>68</v>
      </c>
      <c r="I35" s="314" t="s">
        <v>69</v>
      </c>
      <c r="J35" s="316"/>
      <c r="K35" s="295"/>
      <c r="L35" s="289"/>
      <c r="M35" s="289"/>
      <c r="N35" s="291"/>
      <c r="O35" s="289"/>
      <c r="P35" s="306" t="s">
        <v>236</v>
      </c>
      <c r="Q35" s="291"/>
      <c r="R35" s="291" t="s">
        <v>234</v>
      </c>
      <c r="S35" s="291"/>
      <c r="T35" s="291"/>
      <c r="U35" s="294" t="s">
        <v>69</v>
      </c>
      <c r="V35" s="295"/>
      <c r="W35" s="309"/>
      <c r="X35" s="299"/>
    </row>
    <row r="36" spans="1:24" ht="6.75" customHeight="1">
      <c r="A36" s="297"/>
      <c r="B36" s="312"/>
      <c r="C36" s="315"/>
      <c r="D36" s="313"/>
      <c r="E36" s="313"/>
      <c r="F36" s="291"/>
      <c r="G36" s="291"/>
      <c r="H36" s="314"/>
      <c r="I36" s="307"/>
      <c r="J36" s="308"/>
      <c r="K36" s="307"/>
      <c r="L36" s="289"/>
      <c r="M36" s="289"/>
      <c r="N36" s="291"/>
      <c r="O36" s="289"/>
      <c r="P36" s="313"/>
      <c r="Q36" s="291"/>
      <c r="R36" s="291"/>
      <c r="S36" s="291"/>
      <c r="T36" s="291"/>
      <c r="U36" s="294"/>
      <c r="V36" s="307"/>
      <c r="W36" s="309"/>
      <c r="X36" s="299"/>
    </row>
    <row r="37" spans="1:24" ht="21" customHeight="1">
      <c r="A37" s="297"/>
      <c r="B37" s="312"/>
      <c r="C37" s="307"/>
      <c r="D37" s="315"/>
      <c r="E37" s="307"/>
      <c r="F37" s="317"/>
      <c r="G37" s="307"/>
      <c r="H37" s="289"/>
      <c r="I37" s="315"/>
      <c r="J37" s="315"/>
      <c r="K37" s="307"/>
      <c r="L37" s="317"/>
      <c r="M37" s="307"/>
      <c r="N37" s="307"/>
      <c r="O37" s="289"/>
      <c r="P37" s="306" t="s">
        <v>237</v>
      </c>
      <c r="Q37" s="291"/>
      <c r="R37" s="291" t="s">
        <v>234</v>
      </c>
      <c r="S37" s="291">
        <v>3</v>
      </c>
      <c r="T37" s="291"/>
      <c r="U37" s="294" t="s">
        <v>69</v>
      </c>
      <c r="V37" s="295"/>
      <c r="W37" s="309"/>
      <c r="X37" s="299"/>
    </row>
    <row r="38" spans="1:24" ht="4.5" customHeight="1">
      <c r="A38" s="297"/>
      <c r="B38" s="318"/>
      <c r="C38" s="319"/>
      <c r="D38" s="320"/>
      <c r="E38" s="319"/>
      <c r="F38" s="321"/>
      <c r="G38" s="319"/>
      <c r="H38" s="322"/>
      <c r="I38" s="320"/>
      <c r="J38" s="320"/>
      <c r="K38" s="319"/>
      <c r="L38" s="321"/>
      <c r="M38" s="319"/>
      <c r="N38" s="319"/>
      <c r="O38" s="322"/>
      <c r="P38" s="323"/>
      <c r="Q38" s="324"/>
      <c r="R38" s="324"/>
      <c r="S38" s="324"/>
      <c r="T38" s="324"/>
      <c r="U38" s="325"/>
      <c r="V38" s="319"/>
      <c r="W38" s="326"/>
      <c r="X38" s="299"/>
    </row>
    <row r="39" spans="1:24" ht="4.5" customHeight="1">
      <c r="A39" s="327"/>
      <c r="B39" s="328"/>
      <c r="C39" s="307"/>
      <c r="D39" s="315"/>
      <c r="E39" s="307"/>
      <c r="F39" s="317"/>
      <c r="G39" s="307"/>
      <c r="H39" s="289"/>
      <c r="I39" s="315"/>
      <c r="J39" s="315"/>
      <c r="K39" s="307"/>
      <c r="L39" s="317"/>
      <c r="M39" s="307"/>
      <c r="N39" s="307"/>
      <c r="O39" s="289"/>
      <c r="P39" s="313"/>
      <c r="Q39" s="291"/>
      <c r="R39" s="291"/>
      <c r="S39" s="291"/>
      <c r="T39" s="291"/>
      <c r="U39" s="308"/>
      <c r="V39" s="307"/>
      <c r="W39" s="304"/>
      <c r="X39" s="299"/>
    </row>
    <row r="40" spans="1:24" ht="5.25" customHeight="1" thickBot="1">
      <c r="A40" s="297"/>
      <c r="B40" s="307"/>
      <c r="C40" s="315"/>
      <c r="D40" s="313"/>
      <c r="E40" s="313"/>
      <c r="F40" s="291"/>
      <c r="G40" s="291"/>
      <c r="H40" s="314"/>
      <c r="I40" s="313"/>
      <c r="J40" s="315"/>
      <c r="K40" s="307"/>
      <c r="L40" s="313"/>
      <c r="M40" s="294"/>
      <c r="N40" s="291"/>
      <c r="O40" s="294"/>
      <c r="P40" s="307"/>
      <c r="Q40" s="307"/>
      <c r="R40" s="307"/>
      <c r="S40" s="307"/>
      <c r="T40" s="307"/>
      <c r="U40" s="307"/>
      <c r="V40" s="307"/>
      <c r="W40" s="298"/>
      <c r="X40" s="299"/>
    </row>
    <row r="41" spans="1:24" ht="18" customHeight="1">
      <c r="A41" s="297"/>
      <c r="B41" s="289"/>
      <c r="C41" s="329"/>
      <c r="D41" s="298"/>
      <c r="E41" s="298"/>
      <c r="F41" s="298"/>
      <c r="G41" s="330"/>
      <c r="H41" s="306" t="s">
        <v>238</v>
      </c>
      <c r="I41" s="330"/>
      <c r="J41" s="75"/>
      <c r="K41" s="307"/>
      <c r="L41" s="298"/>
      <c r="M41" s="298"/>
      <c r="N41" s="298"/>
      <c r="O41" s="298"/>
      <c r="P41" s="330"/>
      <c r="Q41" s="331"/>
      <c r="R41" s="306" t="s">
        <v>87</v>
      </c>
      <c r="S41" s="330"/>
      <c r="T41" s="75"/>
      <c r="U41" s="298"/>
      <c r="V41" s="298"/>
      <c r="W41" s="298"/>
      <c r="X41" s="299"/>
    </row>
    <row r="42" spans="1:24" ht="4.5" customHeight="1" thickBot="1">
      <c r="A42" s="297"/>
      <c r="B42" s="307"/>
      <c r="C42" s="315"/>
      <c r="D42" s="313"/>
      <c r="E42" s="313"/>
      <c r="F42" s="291"/>
      <c r="G42" s="291"/>
      <c r="H42" s="314"/>
      <c r="I42" s="313"/>
      <c r="J42" s="315"/>
      <c r="K42" s="307"/>
      <c r="L42" s="313"/>
      <c r="M42" s="294"/>
      <c r="N42" s="291"/>
      <c r="O42" s="294"/>
      <c r="P42" s="307"/>
      <c r="Q42" s="307"/>
      <c r="R42" s="307"/>
      <c r="S42" s="307"/>
      <c r="T42" s="307"/>
      <c r="U42" s="307"/>
      <c r="V42" s="307"/>
      <c r="W42" s="298"/>
      <c r="X42" s="299"/>
    </row>
    <row r="43" spans="1:24" ht="18" customHeight="1">
      <c r="A43" s="297"/>
      <c r="B43" s="307"/>
      <c r="C43" s="307"/>
      <c r="D43" s="306" t="s">
        <v>239</v>
      </c>
      <c r="E43" s="307"/>
      <c r="F43" s="421"/>
      <c r="G43" s="492"/>
      <c r="H43" s="493"/>
      <c r="I43" s="307"/>
      <c r="J43" s="307"/>
      <c r="K43" s="307"/>
      <c r="L43" s="307"/>
      <c r="M43" s="330"/>
      <c r="N43" s="307"/>
      <c r="O43" s="306" t="s">
        <v>160</v>
      </c>
      <c r="P43" s="307"/>
      <c r="Q43" s="483"/>
      <c r="R43" s="491"/>
      <c r="S43" s="491"/>
      <c r="T43" s="491"/>
      <c r="U43" s="485"/>
      <c r="V43" s="307"/>
      <c r="W43" s="298"/>
      <c r="X43" s="299"/>
    </row>
    <row r="44" spans="1:24" ht="6.75" customHeight="1" thickBot="1">
      <c r="A44" s="29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298"/>
      <c r="X44" s="299"/>
    </row>
    <row r="45" spans="1:24" ht="18" customHeight="1">
      <c r="A45" s="297"/>
      <c r="B45" s="330"/>
      <c r="C45" s="330"/>
      <c r="D45" s="306" t="s">
        <v>85</v>
      </c>
      <c r="E45" s="330"/>
      <c r="F45" s="421"/>
      <c r="G45" s="492"/>
      <c r="H45" s="493"/>
      <c r="I45" s="330"/>
      <c r="J45" s="330"/>
      <c r="K45" s="330"/>
      <c r="L45" s="330"/>
      <c r="M45" s="330"/>
      <c r="N45" s="291"/>
      <c r="O45" s="330"/>
      <c r="P45" s="306" t="s">
        <v>351</v>
      </c>
      <c r="Q45" s="291"/>
      <c r="R45" s="291" t="s">
        <v>234</v>
      </c>
      <c r="S45" s="307"/>
      <c r="T45" s="291"/>
      <c r="U45" s="294" t="s">
        <v>69</v>
      </c>
      <c r="V45" s="295"/>
      <c r="W45" s="298"/>
      <c r="X45" s="299"/>
    </row>
    <row r="46" spans="1:24" ht="6.75" customHeight="1">
      <c r="A46" s="29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291"/>
      <c r="R46" s="307"/>
      <c r="S46" s="307"/>
      <c r="T46" s="291"/>
      <c r="U46" s="313"/>
      <c r="V46" s="307"/>
      <c r="W46" s="298"/>
      <c r="X46" s="299"/>
    </row>
    <row r="47" spans="1:24" ht="21" customHeight="1">
      <c r="A47" s="297"/>
      <c r="B47" s="330"/>
      <c r="C47" s="307"/>
      <c r="D47" s="313"/>
      <c r="E47" s="330"/>
      <c r="F47" s="291"/>
      <c r="G47" s="306" t="s">
        <v>86</v>
      </c>
      <c r="H47" s="291" t="s">
        <v>68</v>
      </c>
      <c r="I47" s="314" t="s">
        <v>69</v>
      </c>
      <c r="J47" s="292"/>
      <c r="K47" s="295"/>
      <c r="L47" s="289"/>
      <c r="M47" s="298"/>
      <c r="N47" s="307"/>
      <c r="O47" s="307"/>
      <c r="P47" s="306" t="s">
        <v>240</v>
      </c>
      <c r="Q47" s="291"/>
      <c r="R47" s="291" t="s">
        <v>234</v>
      </c>
      <c r="S47" s="330"/>
      <c r="T47" s="291"/>
      <c r="U47" s="294" t="s">
        <v>69</v>
      </c>
      <c r="V47" s="295"/>
      <c r="W47" s="330"/>
      <c r="X47" s="299"/>
    </row>
    <row r="48" spans="1:24" ht="4.5" customHeight="1">
      <c r="A48" s="297"/>
      <c r="B48" s="330"/>
      <c r="C48" s="307"/>
      <c r="D48" s="313"/>
      <c r="E48" s="330"/>
      <c r="F48" s="291"/>
      <c r="G48" s="330"/>
      <c r="H48" s="314"/>
      <c r="I48" s="308"/>
      <c r="J48" s="332"/>
      <c r="K48" s="307"/>
      <c r="L48" s="289"/>
      <c r="M48" s="298"/>
      <c r="N48" s="307"/>
      <c r="O48" s="307"/>
      <c r="P48" s="313"/>
      <c r="Q48" s="291"/>
      <c r="R48" s="291"/>
      <c r="S48" s="330"/>
      <c r="T48" s="291"/>
      <c r="U48" s="294"/>
      <c r="V48" s="332"/>
      <c r="W48" s="330"/>
      <c r="X48" s="299"/>
    </row>
    <row r="49" spans="1:24" ht="21" customHeight="1">
      <c r="A49" s="327"/>
      <c r="B49" s="328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289"/>
      <c r="P49" s="306" t="s">
        <v>241</v>
      </c>
      <c r="Q49" s="291"/>
      <c r="R49" s="291" t="s">
        <v>234</v>
      </c>
      <c r="S49" s="291"/>
      <c r="T49" s="291"/>
      <c r="U49" s="294" t="s">
        <v>69</v>
      </c>
      <c r="V49" s="295"/>
      <c r="W49" s="298"/>
      <c r="X49" s="299"/>
    </row>
    <row r="50" spans="1:27" ht="6.75" customHeight="1" thickBot="1">
      <c r="A50" s="297"/>
      <c r="B50" s="307"/>
      <c r="C50" s="307"/>
      <c r="D50" s="307"/>
      <c r="E50" s="307"/>
      <c r="F50" s="307"/>
      <c r="G50" s="307"/>
      <c r="H50" s="307"/>
      <c r="I50" s="333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84"/>
      <c r="V50" s="307"/>
      <c r="W50" s="298"/>
      <c r="X50" s="299"/>
      <c r="AA50" s="334"/>
    </row>
    <row r="51" spans="1:24" ht="18" customHeight="1">
      <c r="A51" s="494" t="s">
        <v>242</v>
      </c>
      <c r="B51" s="495"/>
      <c r="C51" s="495"/>
      <c r="D51" s="495"/>
      <c r="E51" s="495"/>
      <c r="F51" s="495"/>
      <c r="G51" s="495"/>
      <c r="H51" s="495"/>
      <c r="I51" s="496"/>
      <c r="J51" s="497"/>
      <c r="K51" s="498"/>
      <c r="L51" s="498"/>
      <c r="M51" s="498"/>
      <c r="N51" s="498"/>
      <c r="O51" s="499"/>
      <c r="P51" s="331"/>
      <c r="Q51" s="291"/>
      <c r="R51" s="291"/>
      <c r="S51" s="335"/>
      <c r="T51" s="291"/>
      <c r="U51" s="336"/>
      <c r="V51" s="330"/>
      <c r="W51" s="330"/>
      <c r="X51" s="299"/>
    </row>
    <row r="52" spans="1:24" ht="8.25" customHeight="1" thickBot="1">
      <c r="A52" s="337"/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9"/>
      <c r="X52" s="340"/>
    </row>
    <row r="53" spans="1:24" ht="9" customHeight="1" thickBot="1" thickTop="1">
      <c r="A53" s="612"/>
      <c r="B53" s="612"/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</row>
    <row r="54" spans="1:24" ht="6" customHeight="1" thickTop="1">
      <c r="A54" s="341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3"/>
    </row>
    <row r="55" spans="1:24" ht="14.25" customHeight="1">
      <c r="A55" s="344"/>
      <c r="B55" s="508" t="s">
        <v>243</v>
      </c>
      <c r="C55" s="509"/>
      <c r="D55" s="509"/>
      <c r="E55" s="509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345" t="s">
        <v>68</v>
      </c>
      <c r="S55" s="346"/>
      <c r="T55" s="347"/>
      <c r="U55" s="348" t="s">
        <v>69</v>
      </c>
      <c r="V55" s="349"/>
      <c r="W55" s="346"/>
      <c r="X55" s="350"/>
    </row>
    <row r="56" spans="1:24" ht="6" customHeight="1" thickBot="1">
      <c r="A56" s="344"/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50"/>
    </row>
    <row r="57" spans="1:24" ht="18" customHeight="1">
      <c r="A57" s="344"/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  <c r="M57" s="347"/>
      <c r="N57" s="351" t="s">
        <v>352</v>
      </c>
      <c r="O57" s="483"/>
      <c r="P57" s="491"/>
      <c r="Q57" s="491"/>
      <c r="R57" s="491"/>
      <c r="S57" s="491"/>
      <c r="T57" s="491"/>
      <c r="U57" s="491"/>
      <c r="V57" s="516"/>
      <c r="W57" s="346"/>
      <c r="X57" s="350"/>
    </row>
    <row r="58" spans="1:24" ht="5.25" customHeight="1">
      <c r="A58" s="344"/>
      <c r="B58" s="346"/>
      <c r="C58" s="346"/>
      <c r="D58" s="346"/>
      <c r="E58" s="346"/>
      <c r="F58" s="346"/>
      <c r="G58" s="346"/>
      <c r="H58" s="346"/>
      <c r="I58" s="346"/>
      <c r="J58" s="346"/>
      <c r="K58" s="346"/>
      <c r="L58" s="346"/>
      <c r="M58" s="347"/>
      <c r="N58" s="348"/>
      <c r="O58" s="347"/>
      <c r="P58" s="347"/>
      <c r="Q58" s="347"/>
      <c r="R58" s="347"/>
      <c r="S58" s="347"/>
      <c r="T58" s="347"/>
      <c r="U58" s="347"/>
      <c r="V58" s="347"/>
      <c r="W58" s="346"/>
      <c r="X58" s="350"/>
    </row>
    <row r="59" spans="1:24" ht="16.5" customHeight="1">
      <c r="A59" s="344"/>
      <c r="B59" s="517" t="s">
        <v>353</v>
      </c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9"/>
      <c r="P59" s="520"/>
      <c r="Q59" s="520"/>
      <c r="R59" s="520"/>
      <c r="S59" s="520"/>
      <c r="T59" s="520"/>
      <c r="U59" s="520"/>
      <c r="V59" s="521"/>
      <c r="W59" s="346"/>
      <c r="X59" s="350"/>
    </row>
    <row r="60" spans="1:24" ht="27" customHeight="1" thickBot="1">
      <c r="A60" s="344"/>
      <c r="B60" s="518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  <c r="N60" s="518"/>
      <c r="O60" s="522"/>
      <c r="P60" s="523"/>
      <c r="Q60" s="523"/>
      <c r="R60" s="523"/>
      <c r="S60" s="523"/>
      <c r="T60" s="523"/>
      <c r="U60" s="523"/>
      <c r="V60" s="524"/>
      <c r="W60" s="346"/>
      <c r="X60" s="350"/>
    </row>
    <row r="61" spans="1:24" ht="3.75" customHeight="1" thickBot="1">
      <c r="A61" s="344"/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7"/>
      <c r="N61" s="348"/>
      <c r="O61" s="347"/>
      <c r="P61" s="347"/>
      <c r="Q61" s="347"/>
      <c r="R61" s="347"/>
      <c r="S61" s="347"/>
      <c r="T61" s="347"/>
      <c r="U61" s="347"/>
      <c r="V61" s="347"/>
      <c r="W61" s="346"/>
      <c r="X61" s="350"/>
    </row>
    <row r="62" spans="1:24" ht="18" customHeight="1">
      <c r="A62" s="344"/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7"/>
      <c r="N62" s="351" t="s">
        <v>354</v>
      </c>
      <c r="O62" s="483"/>
      <c r="P62" s="446"/>
      <c r="Q62" s="446"/>
      <c r="R62" s="525"/>
      <c r="S62" s="347"/>
      <c r="T62" s="491"/>
      <c r="U62" s="446"/>
      <c r="V62" s="422"/>
      <c r="W62" s="346"/>
      <c r="X62" s="350"/>
    </row>
    <row r="63" spans="1:24" ht="5.25" customHeight="1">
      <c r="A63" s="344"/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7"/>
      <c r="N63" s="348"/>
      <c r="O63" s="347"/>
      <c r="P63" s="347"/>
      <c r="Q63" s="347"/>
      <c r="R63" s="347"/>
      <c r="S63" s="347"/>
      <c r="T63" s="347"/>
      <c r="U63" s="347"/>
      <c r="V63" s="347"/>
      <c r="W63" s="346"/>
      <c r="X63" s="350"/>
    </row>
    <row r="64" spans="1:24" ht="15.75" customHeight="1">
      <c r="A64" s="344"/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7"/>
      <c r="N64" s="348"/>
      <c r="O64" s="352" t="s">
        <v>355</v>
      </c>
      <c r="P64" s="347"/>
      <c r="Q64" s="347"/>
      <c r="R64" s="345" t="s">
        <v>234</v>
      </c>
      <c r="S64" s="345"/>
      <c r="T64" s="347"/>
      <c r="U64" s="348" t="s">
        <v>69</v>
      </c>
      <c r="V64" s="349"/>
      <c r="W64" s="346"/>
      <c r="X64" s="350"/>
    </row>
    <row r="65" spans="1:24" ht="6.75" customHeight="1">
      <c r="A65" s="344"/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7"/>
      <c r="N65" s="348"/>
      <c r="O65" s="353"/>
      <c r="P65" s="347"/>
      <c r="Q65" s="347"/>
      <c r="R65" s="345"/>
      <c r="S65" s="345"/>
      <c r="T65" s="347"/>
      <c r="U65" s="348"/>
      <c r="V65" s="346"/>
      <c r="W65" s="346"/>
      <c r="X65" s="350"/>
    </row>
    <row r="66" spans="1:24" ht="15.75" customHeight="1">
      <c r="A66" s="344"/>
      <c r="B66" s="346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7"/>
      <c r="N66" s="348"/>
      <c r="O66" s="352" t="s">
        <v>244</v>
      </c>
      <c r="P66" s="347"/>
      <c r="Q66" s="347"/>
      <c r="R66" s="345" t="s">
        <v>68</v>
      </c>
      <c r="S66" s="347"/>
      <c r="T66" s="347"/>
      <c r="U66" s="348" t="s">
        <v>69</v>
      </c>
      <c r="V66" s="349"/>
      <c r="W66" s="354"/>
      <c r="X66" s="350"/>
    </row>
    <row r="67" spans="1:24" ht="18" customHeight="1">
      <c r="A67" s="344"/>
      <c r="B67" s="526" t="s">
        <v>356</v>
      </c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7"/>
      <c r="T67" s="528"/>
      <c r="U67" s="528"/>
      <c r="V67" s="528"/>
      <c r="W67" s="528"/>
      <c r="X67" s="350"/>
    </row>
    <row r="68" spans="1:24" ht="13.5" customHeight="1">
      <c r="A68" s="344"/>
      <c r="B68" s="526"/>
      <c r="C68" s="526"/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6"/>
      <c r="P68" s="526"/>
      <c r="Q68" s="526"/>
      <c r="R68" s="526"/>
      <c r="S68" s="527"/>
      <c r="T68" s="528"/>
      <c r="U68" s="528"/>
      <c r="V68" s="528"/>
      <c r="W68" s="528"/>
      <c r="X68" s="350"/>
    </row>
    <row r="69" spans="1:24" ht="11.25" customHeight="1">
      <c r="A69" s="344"/>
      <c r="B69" s="514" t="s">
        <v>357</v>
      </c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355"/>
      <c r="S69" s="356"/>
      <c r="T69" s="357"/>
      <c r="U69" s="358"/>
      <c r="V69" s="357"/>
      <c r="W69" s="357"/>
      <c r="X69" s="350"/>
    </row>
    <row r="70" spans="1:24" ht="3.75" customHeight="1" thickBot="1">
      <c r="A70" s="359"/>
      <c r="B70" s="360"/>
      <c r="C70" s="360"/>
      <c r="D70" s="360"/>
      <c r="E70" s="360"/>
      <c r="F70" s="360"/>
      <c r="G70" s="360"/>
      <c r="H70" s="361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2"/>
    </row>
    <row r="71" ht="12" thickTop="1">
      <c r="O71" s="363"/>
    </row>
  </sheetData>
  <sheetProtection sheet="1" objects="1" scenarios="1"/>
  <mergeCells count="28">
    <mergeCell ref="B55:Q55"/>
    <mergeCell ref="B30:C31"/>
    <mergeCell ref="B69:Q69"/>
    <mergeCell ref="O57:V57"/>
    <mergeCell ref="B59:N60"/>
    <mergeCell ref="O59:V60"/>
    <mergeCell ref="O62:R62"/>
    <mergeCell ref="T62:V62"/>
    <mergeCell ref="B67:W68"/>
    <mergeCell ref="F43:H43"/>
    <mergeCell ref="Q43:U43"/>
    <mergeCell ref="F45:H45"/>
    <mergeCell ref="A51:I51"/>
    <mergeCell ref="J51:O51"/>
    <mergeCell ref="A23:X23"/>
    <mergeCell ref="A26:X26"/>
    <mergeCell ref="B28:D28"/>
    <mergeCell ref="F28:H28"/>
    <mergeCell ref="L28:N28"/>
    <mergeCell ref="F31:H31"/>
    <mergeCell ref="M31:N31"/>
    <mergeCell ref="R31:T31"/>
    <mergeCell ref="A1:X1"/>
    <mergeCell ref="O5:P5"/>
    <mergeCell ref="U5:V5"/>
    <mergeCell ref="F7:H7"/>
    <mergeCell ref="S7:U7"/>
    <mergeCell ref="F20:H20"/>
  </mergeCells>
  <dataValidations count="5">
    <dataValidation type="list" allowBlank="1" showInputMessage="1" showErrorMessage="1" prompt="Sélectionner SVP:" sqref="F28:H28 F30:H30">
      <formula1>Gréement</formula1>
    </dataValidation>
    <dataValidation type="list" allowBlank="1" showInputMessage="1" showErrorMessage="1" prompt="Sélectionner SVP:" sqref="L28:N28 L30:N30">
      <formula1>Fraction</formula1>
    </dataValidation>
    <dataValidation type="list" allowBlank="1" showInputMessage="1" showErrorMessage="1" prompt="Sélectionnez SVP:" sqref="F7:H7">
      <formula1>Hélice</formula1>
    </dataValidation>
    <dataValidation type="list" allowBlank="1" showInputMessage="1" showErrorMessage="1" prompt="Sélectionner SVP:" sqref="Q43:U43">
      <formula1>Dormant</formula1>
    </dataValidation>
    <dataValidation type="list" allowBlank="1" showInputMessage="1" showErrorMessage="1" prompt="Sélectionner SVP:" sqref="O57:V57">
      <formula1>Coque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O62"/>
  <sheetViews>
    <sheetView zoomScale="90" zoomScaleNormal="90" workbookViewId="0" topLeftCell="A1">
      <selection activeCell="E6" sqref="E6"/>
    </sheetView>
  </sheetViews>
  <sheetFormatPr defaultColWidth="13.33203125" defaultRowHeight="11.25"/>
  <cols>
    <col min="1" max="1" width="1.83203125" style="1" customWidth="1"/>
    <col min="2" max="2" width="7.66015625" style="1" customWidth="1"/>
    <col min="3" max="3" width="24.33203125" style="1" customWidth="1"/>
    <col min="4" max="4" width="9.16015625" style="1" customWidth="1"/>
    <col min="5" max="5" width="9.83203125" style="1" customWidth="1"/>
    <col min="6" max="6" width="4" style="1" customWidth="1"/>
    <col min="7" max="7" width="3.33203125" style="1" customWidth="1"/>
    <col min="8" max="8" width="9.33203125" style="1" customWidth="1"/>
    <col min="9" max="9" width="9.66015625" style="1" customWidth="1"/>
    <col min="10" max="10" width="22" style="1" customWidth="1"/>
    <col min="11" max="11" width="4.16015625" style="1" customWidth="1"/>
    <col min="12" max="12" width="9.33203125" style="1" customWidth="1"/>
    <col min="13" max="13" width="4.33203125" style="60" customWidth="1"/>
    <col min="14" max="16384" width="13.33203125" style="1" customWidth="1"/>
  </cols>
  <sheetData>
    <row r="1" spans="1:13" ht="18" customHeight="1">
      <c r="A1" s="577" t="s">
        <v>360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</row>
    <row r="2" spans="1:13" ht="15.75" customHeight="1" thickBot="1">
      <c r="A2" s="578" t="s">
        <v>390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</row>
    <row r="3" spans="1:13" ht="30.75" customHeight="1" thickBot="1">
      <c r="A3" s="590" t="s">
        <v>133</v>
      </c>
      <c r="B3" s="591"/>
      <c r="C3" s="592"/>
      <c r="D3" s="580" t="s">
        <v>389</v>
      </c>
      <c r="E3" s="581"/>
      <c r="F3" s="582"/>
      <c r="G3" s="583" t="s">
        <v>368</v>
      </c>
      <c r="H3" s="584"/>
      <c r="I3" s="584"/>
      <c r="J3" s="584"/>
      <c r="K3" s="584"/>
      <c r="L3" s="584"/>
      <c r="M3" s="585"/>
    </row>
    <row r="4" spans="1:13" ht="6" customHeight="1" thickBot="1">
      <c r="A4" s="410"/>
      <c r="B4" s="411"/>
      <c r="C4" s="411"/>
      <c r="D4" s="411"/>
      <c r="E4" s="410"/>
      <c r="F4" s="410"/>
      <c r="G4" s="410"/>
      <c r="H4" s="410"/>
      <c r="I4" s="410"/>
      <c r="J4" s="410"/>
      <c r="K4" s="410"/>
      <c r="L4" s="410"/>
      <c r="M4" s="412"/>
    </row>
    <row r="5" spans="1:13" ht="18" customHeight="1">
      <c r="A5" s="538" t="s">
        <v>134</v>
      </c>
      <c r="B5" s="586"/>
      <c r="C5" s="586"/>
      <c r="D5" s="586"/>
      <c r="E5" s="586"/>
      <c r="F5" s="587"/>
      <c r="G5" s="593"/>
      <c r="H5" s="594"/>
      <c r="I5" s="594"/>
      <c r="J5" s="594"/>
      <c r="K5" s="594"/>
      <c r="L5" s="594"/>
      <c r="M5" s="595"/>
    </row>
    <row r="6" spans="1:13" ht="15.75" customHeight="1">
      <c r="A6" s="100"/>
      <c r="B6" s="389" t="s">
        <v>369</v>
      </c>
      <c r="C6" s="101" t="s">
        <v>359</v>
      </c>
      <c r="D6" s="102" t="s">
        <v>136</v>
      </c>
      <c r="E6" s="95"/>
      <c r="F6" s="116" t="s">
        <v>26</v>
      </c>
      <c r="G6" s="81"/>
      <c r="H6" s="82"/>
      <c r="I6" s="82"/>
      <c r="J6" s="82"/>
      <c r="K6" s="82"/>
      <c r="L6" s="82"/>
      <c r="M6" s="83"/>
    </row>
    <row r="7" spans="1:13" ht="15.75" customHeight="1">
      <c r="A7" s="103"/>
      <c r="B7" s="390" t="s">
        <v>370</v>
      </c>
      <c r="C7" s="104" t="s">
        <v>358</v>
      </c>
      <c r="D7" s="404" t="s">
        <v>137</v>
      </c>
      <c r="E7" s="391"/>
      <c r="F7" s="116" t="s">
        <v>26</v>
      </c>
      <c r="G7" s="82"/>
      <c r="H7" s="82"/>
      <c r="I7" s="82"/>
      <c r="J7" s="82"/>
      <c r="K7" s="82"/>
      <c r="L7" s="82"/>
      <c r="M7" s="83"/>
    </row>
    <row r="8" spans="1:13" ht="15.75" customHeight="1">
      <c r="A8" s="100"/>
      <c r="B8" s="388" t="s">
        <v>371</v>
      </c>
      <c r="C8" s="598" t="s">
        <v>372</v>
      </c>
      <c r="D8" s="405" t="s">
        <v>373</v>
      </c>
      <c r="E8" s="392"/>
      <c r="F8" s="393" t="s">
        <v>26</v>
      </c>
      <c r="G8" s="386"/>
      <c r="H8" s="84"/>
      <c r="I8" s="84"/>
      <c r="J8" s="84"/>
      <c r="K8" s="92"/>
      <c r="L8" s="130" t="s">
        <v>138</v>
      </c>
      <c r="M8" s="387"/>
    </row>
    <row r="9" spans="1:15" ht="15.75" customHeight="1">
      <c r="A9" s="211"/>
      <c r="B9" s="106"/>
      <c r="C9" s="599"/>
      <c r="D9" s="107" t="s">
        <v>245</v>
      </c>
      <c r="E9" s="96"/>
      <c r="F9" s="117" t="s">
        <v>26</v>
      </c>
      <c r="G9" s="105"/>
      <c r="H9" s="596" t="s">
        <v>205</v>
      </c>
      <c r="I9" s="597"/>
      <c r="J9" s="597"/>
      <c r="K9" s="121">
        <f>IF(E9="",MAX(0.152,0.035*E7),E9)</f>
        <v>0.152</v>
      </c>
      <c r="L9" s="122">
        <f>0.05*E7</f>
        <v>0</v>
      </c>
      <c r="M9" s="123" t="s">
        <v>26</v>
      </c>
      <c r="O9" s="98"/>
    </row>
    <row r="10" spans="1:13" ht="15.75" customHeight="1">
      <c r="A10" s="210"/>
      <c r="B10" s="105"/>
      <c r="C10" s="110"/>
      <c r="D10" s="108" t="s">
        <v>246</v>
      </c>
      <c r="E10" s="97"/>
      <c r="F10" s="117" t="s">
        <v>26</v>
      </c>
      <c r="G10" s="105"/>
      <c r="H10" s="124" t="s">
        <v>139</v>
      </c>
      <c r="I10" s="124"/>
      <c r="J10" s="125"/>
      <c r="K10" s="126">
        <f>IF(E10="",L10,E10)</f>
        <v>0</v>
      </c>
      <c r="L10" s="127">
        <f>0.205*E7</f>
        <v>0</v>
      </c>
      <c r="M10" s="123" t="s">
        <v>26</v>
      </c>
    </row>
    <row r="11" spans="1:13" ht="15.75" customHeight="1">
      <c r="A11" s="561">
        <f>IF(Class="","",Class)</f>
      </c>
      <c r="B11" s="562"/>
      <c r="C11" s="563"/>
      <c r="D11" s="108" t="s">
        <v>247</v>
      </c>
      <c r="E11" s="97"/>
      <c r="F11" s="117" t="s">
        <v>26</v>
      </c>
      <c r="G11" s="105"/>
      <c r="H11" s="124" t="s">
        <v>140</v>
      </c>
      <c r="I11" s="124"/>
      <c r="J11" s="125"/>
      <c r="K11" s="126">
        <f>IF(E11="",L11,E11)</f>
        <v>0</v>
      </c>
      <c r="L11" s="127">
        <f>0.368*E7</f>
        <v>0</v>
      </c>
      <c r="M11" s="123" t="s">
        <v>26</v>
      </c>
    </row>
    <row r="12" spans="1:13" ht="15.75" customHeight="1">
      <c r="A12" s="561"/>
      <c r="B12" s="562"/>
      <c r="C12" s="563"/>
      <c r="D12" s="108" t="s">
        <v>248</v>
      </c>
      <c r="E12" s="97"/>
      <c r="F12" s="117" t="s">
        <v>26</v>
      </c>
      <c r="G12" s="105"/>
      <c r="H12" s="124" t="s">
        <v>141</v>
      </c>
      <c r="I12" s="124"/>
      <c r="J12" s="125"/>
      <c r="K12" s="126">
        <f>IF(E12="",L12,E12)</f>
        <v>0</v>
      </c>
      <c r="L12" s="127">
        <f>0.633*E7</f>
        <v>0</v>
      </c>
      <c r="M12" s="123" t="s">
        <v>26</v>
      </c>
    </row>
    <row r="13" spans="1:13" ht="15.75" customHeight="1">
      <c r="A13" s="100"/>
      <c r="B13" s="105"/>
      <c r="C13" s="105"/>
      <c r="D13" s="107" t="s">
        <v>249</v>
      </c>
      <c r="E13" s="97"/>
      <c r="F13" s="117" t="s">
        <v>26</v>
      </c>
      <c r="G13" s="105"/>
      <c r="H13" s="124" t="s">
        <v>142</v>
      </c>
      <c r="I13" s="124"/>
      <c r="J13" s="125"/>
      <c r="K13" s="126">
        <f>IF(E13="",L13,E13)</f>
        <v>0</v>
      </c>
      <c r="L13" s="127">
        <f>0.837*E7</f>
        <v>0</v>
      </c>
      <c r="M13" s="123" t="s">
        <v>26</v>
      </c>
    </row>
    <row r="14" spans="1:13" ht="5.25" customHeight="1">
      <c r="A14" s="118"/>
      <c r="B14" s="115"/>
      <c r="C14" s="119"/>
      <c r="D14" s="109"/>
      <c r="E14" s="115"/>
      <c r="F14" s="120"/>
      <c r="G14" s="115"/>
      <c r="H14" s="128"/>
      <c r="I14" s="128"/>
      <c r="J14" s="128"/>
      <c r="K14" s="128"/>
      <c r="L14" s="128"/>
      <c r="M14" s="129"/>
    </row>
    <row r="15" spans="1:13" ht="9" customHeight="1">
      <c r="A15" s="100"/>
      <c r="B15" s="105"/>
      <c r="C15" s="588" t="s">
        <v>361</v>
      </c>
      <c r="D15" s="600" t="s">
        <v>388</v>
      </c>
      <c r="E15" s="601"/>
      <c r="F15" s="601"/>
      <c r="G15" s="601"/>
      <c r="H15" s="601"/>
      <c r="I15" s="601"/>
      <c r="J15" s="601"/>
      <c r="K15" s="111"/>
      <c r="L15" s="542">
        <f>E6/8*(E7+2*K13+2*K12+1.5*K11+K10+K9/2)</f>
        <v>0</v>
      </c>
      <c r="M15" s="555" t="s">
        <v>143</v>
      </c>
    </row>
    <row r="16" spans="1:13" ht="9" customHeight="1" thickBot="1">
      <c r="A16" s="112"/>
      <c r="B16" s="113"/>
      <c r="C16" s="589"/>
      <c r="D16" s="589"/>
      <c r="E16" s="589"/>
      <c r="F16" s="589"/>
      <c r="G16" s="589"/>
      <c r="H16" s="589"/>
      <c r="I16" s="589"/>
      <c r="J16" s="589"/>
      <c r="K16" s="114"/>
      <c r="L16" s="543"/>
      <c r="M16" s="556"/>
    </row>
    <row r="17" spans="1:13" ht="6" customHeight="1" thickBot="1">
      <c r="A17" s="413"/>
      <c r="B17" s="414"/>
      <c r="C17" s="414"/>
      <c r="D17" s="414"/>
      <c r="E17" s="413"/>
      <c r="F17" s="413"/>
      <c r="G17" s="413"/>
      <c r="H17" s="413"/>
      <c r="I17" s="413"/>
      <c r="J17" s="413"/>
      <c r="K17" s="413"/>
      <c r="L17" s="413"/>
      <c r="M17" s="415"/>
    </row>
    <row r="18" spans="1:13" ht="18" customHeight="1">
      <c r="A18" s="538" t="s">
        <v>381</v>
      </c>
      <c r="B18" s="539"/>
      <c r="C18" s="539"/>
      <c r="D18" s="539"/>
      <c r="E18" s="539"/>
      <c r="F18" s="539"/>
      <c r="G18" s="533" t="s">
        <v>265</v>
      </c>
      <c r="H18" s="534"/>
      <c r="I18" s="534"/>
      <c r="J18" s="534"/>
      <c r="K18" s="534"/>
      <c r="L18" s="534"/>
      <c r="M18" s="535"/>
    </row>
    <row r="19" spans="1:13" ht="15.75" customHeight="1">
      <c r="A19" s="131"/>
      <c r="B19" s="394" t="s">
        <v>268</v>
      </c>
      <c r="C19" s="132" t="s">
        <v>375</v>
      </c>
      <c r="D19" s="133" t="s">
        <v>374</v>
      </c>
      <c r="E19" s="95"/>
      <c r="F19" s="152" t="s">
        <v>26</v>
      </c>
      <c r="G19" s="81"/>
      <c r="H19" s="82"/>
      <c r="I19" s="82"/>
      <c r="J19" s="82"/>
      <c r="K19" s="82"/>
      <c r="L19" s="82"/>
      <c r="M19" s="83"/>
    </row>
    <row r="20" spans="1:13" ht="15.75" customHeight="1">
      <c r="A20" s="134"/>
      <c r="B20" s="135" t="s">
        <v>144</v>
      </c>
      <c r="C20" s="136" t="s">
        <v>145</v>
      </c>
      <c r="D20" s="403" t="s">
        <v>146</v>
      </c>
      <c r="E20" s="95"/>
      <c r="F20" s="153" t="s">
        <v>26</v>
      </c>
      <c r="G20" s="84"/>
      <c r="H20" s="84"/>
      <c r="I20" s="84"/>
      <c r="J20" s="84"/>
      <c r="K20" s="84"/>
      <c r="L20" s="160" t="s">
        <v>138</v>
      </c>
      <c r="M20" s="85"/>
    </row>
    <row r="21" spans="1:13" ht="15.75" customHeight="1">
      <c r="A21" s="131"/>
      <c r="B21" s="137"/>
      <c r="C21" s="137"/>
      <c r="D21" s="138" t="s">
        <v>250</v>
      </c>
      <c r="E21" s="97"/>
      <c r="F21" s="153" t="s">
        <v>26</v>
      </c>
      <c r="G21" s="137"/>
      <c r="H21" s="198"/>
      <c r="I21" s="198"/>
      <c r="J21" s="364" t="s">
        <v>378</v>
      </c>
      <c r="K21" s="156"/>
      <c r="L21" s="157">
        <f>0.02*L26</f>
        <v>0</v>
      </c>
      <c r="M21" s="150" t="s">
        <v>26</v>
      </c>
    </row>
    <row r="22" spans="1:13" ht="15.75" customHeight="1">
      <c r="A22" s="139"/>
      <c r="B22" s="540" t="s">
        <v>147</v>
      </c>
      <c r="C22" s="541"/>
      <c r="D22" s="138" t="s">
        <v>251</v>
      </c>
      <c r="E22" s="97"/>
      <c r="F22" s="153" t="s">
        <v>26</v>
      </c>
      <c r="G22" s="137"/>
      <c r="H22" s="198"/>
      <c r="I22" s="198"/>
      <c r="J22" s="364" t="s">
        <v>261</v>
      </c>
      <c r="K22" s="156"/>
      <c r="L22" s="157">
        <f>0.125*L26</f>
        <v>0</v>
      </c>
      <c r="M22" s="150" t="s">
        <v>26</v>
      </c>
    </row>
    <row r="23" spans="1:13" ht="15.75" customHeight="1">
      <c r="A23" s="131"/>
      <c r="B23" s="143"/>
      <c r="C23" s="137"/>
      <c r="D23" s="138" t="s">
        <v>252</v>
      </c>
      <c r="E23" s="97"/>
      <c r="F23" s="153" t="s">
        <v>26</v>
      </c>
      <c r="G23" s="137"/>
      <c r="H23" s="198"/>
      <c r="I23" s="198"/>
      <c r="J23" s="364" t="s">
        <v>262</v>
      </c>
      <c r="K23" s="156"/>
      <c r="L23" s="157">
        <f>0.25*L26</f>
        <v>0</v>
      </c>
      <c r="M23" s="150" t="s">
        <v>26</v>
      </c>
    </row>
    <row r="24" spans="1:13" ht="15.75" customHeight="1">
      <c r="A24" s="139"/>
      <c r="B24" s="540" t="s">
        <v>170</v>
      </c>
      <c r="C24" s="541"/>
      <c r="D24" s="138" t="s">
        <v>253</v>
      </c>
      <c r="E24" s="97"/>
      <c r="F24" s="153" t="s">
        <v>26</v>
      </c>
      <c r="G24" s="137"/>
      <c r="H24" s="198"/>
      <c r="I24" s="198"/>
      <c r="J24" s="364" t="s">
        <v>263</v>
      </c>
      <c r="K24" s="156"/>
      <c r="L24" s="157">
        <f>0.5*L26</f>
        <v>0</v>
      </c>
      <c r="M24" s="150" t="s">
        <v>26</v>
      </c>
    </row>
    <row r="25" spans="1:13" ht="15.75" customHeight="1">
      <c r="A25" s="131"/>
      <c r="B25" s="137"/>
      <c r="C25" s="137"/>
      <c r="D25" s="138" t="s">
        <v>254</v>
      </c>
      <c r="E25" s="97"/>
      <c r="F25" s="153" t="s">
        <v>26</v>
      </c>
      <c r="G25" s="137"/>
      <c r="H25" s="568" t="s">
        <v>168</v>
      </c>
      <c r="I25" s="201"/>
      <c r="J25" s="364" t="s">
        <v>264</v>
      </c>
      <c r="K25" s="156"/>
      <c r="L25" s="157">
        <f>0.75*L26</f>
        <v>0</v>
      </c>
      <c r="M25" s="150" t="s">
        <v>26</v>
      </c>
    </row>
    <row r="26" spans="1:13" ht="15.75" customHeight="1">
      <c r="A26" s="139"/>
      <c r="B26" s="540" t="s">
        <v>171</v>
      </c>
      <c r="C26" s="541"/>
      <c r="D26" s="138" t="s">
        <v>255</v>
      </c>
      <c r="E26" s="97"/>
      <c r="F26" s="153" t="s">
        <v>26</v>
      </c>
      <c r="G26" s="137"/>
      <c r="H26" s="569"/>
      <c r="I26" s="201"/>
      <c r="J26" s="198" t="s">
        <v>148</v>
      </c>
      <c r="K26" s="156"/>
      <c r="L26" s="157">
        <f>1.4*E20</f>
        <v>0</v>
      </c>
      <c r="M26" s="150" t="s">
        <v>26</v>
      </c>
    </row>
    <row r="27" spans="1:13" ht="15.75" customHeight="1">
      <c r="A27" s="131"/>
      <c r="B27" s="137"/>
      <c r="C27" s="137"/>
      <c r="D27" s="141" t="s">
        <v>256</v>
      </c>
      <c r="E27" s="97"/>
      <c r="F27" s="153" t="s">
        <v>26</v>
      </c>
      <c r="G27" s="137"/>
      <c r="H27" s="199">
        <f>IF(AND(E21="",E22="",E23="",E24="",E25="",E26="",E27="")=TRUE,"",0.1125*E27*(1.445*E26+2*E25+2*E24+1.5*E23+E22+0.5*E21))</f>
      </c>
      <c r="I27" s="200" t="s">
        <v>167</v>
      </c>
      <c r="J27" s="544" t="str">
        <f>IF(A22=TRUE,"0.935 * RAC( IM² + J²)         ","0.945 * RAC( IM² + J²)        ")</f>
        <v>0.945 * RAC( IM² + J²)        </v>
      </c>
      <c r="K27" s="545"/>
      <c r="L27" s="157">
        <f>IF(A22=TRUE,0.935*POWER(POWER(E19,2)+POWER(E20,2),0.5),0.945*POWER(POWER(E19,2)+POWER(E20,2),0.5))</f>
        <v>0</v>
      </c>
      <c r="M27" s="150" t="s">
        <v>26</v>
      </c>
    </row>
    <row r="28" spans="1:13" ht="5.25" customHeight="1">
      <c r="A28" s="140"/>
      <c r="B28" s="144"/>
      <c r="C28" s="145"/>
      <c r="D28" s="142"/>
      <c r="E28" s="144"/>
      <c r="F28" s="154"/>
      <c r="G28" s="137"/>
      <c r="H28" s="159"/>
      <c r="I28" s="159"/>
      <c r="J28" s="159"/>
      <c r="K28" s="159"/>
      <c r="L28" s="159"/>
      <c r="M28" s="151"/>
    </row>
    <row r="29" spans="1:13" ht="9" customHeight="1">
      <c r="A29" s="131"/>
      <c r="B29" s="137"/>
      <c r="C29" s="531" t="s">
        <v>361</v>
      </c>
      <c r="D29" s="564" t="s">
        <v>260</v>
      </c>
      <c r="E29" s="565"/>
      <c r="F29" s="565"/>
      <c r="G29" s="565"/>
      <c r="H29" s="565"/>
      <c r="I29" s="565"/>
      <c r="J29" s="565"/>
      <c r="K29" s="146"/>
      <c r="L29" s="542">
        <f>0.1125*L27*(1.445*L26+2*L25+2*L24+1.5*L23+L22+L21/2)</f>
        <v>0</v>
      </c>
      <c r="M29" s="536" t="s">
        <v>143</v>
      </c>
    </row>
    <row r="30" spans="1:13" ht="9" customHeight="1" thickBot="1">
      <c r="A30" s="147"/>
      <c r="B30" s="148"/>
      <c r="C30" s="532"/>
      <c r="D30" s="532"/>
      <c r="E30" s="532"/>
      <c r="F30" s="532"/>
      <c r="G30" s="532"/>
      <c r="H30" s="532"/>
      <c r="I30" s="532"/>
      <c r="J30" s="532"/>
      <c r="K30" s="149"/>
      <c r="L30" s="543"/>
      <c r="M30" s="537"/>
    </row>
    <row r="31" spans="1:13" ht="18" customHeight="1" thickBot="1">
      <c r="A31" s="574" t="s">
        <v>380</v>
      </c>
      <c r="B31" s="575"/>
      <c r="C31" s="575"/>
      <c r="D31" s="575"/>
      <c r="E31" s="575"/>
      <c r="F31" s="576"/>
      <c r="G31" s="571" t="s">
        <v>265</v>
      </c>
      <c r="H31" s="572"/>
      <c r="I31" s="572"/>
      <c r="J31" s="572"/>
      <c r="K31" s="572"/>
      <c r="L31" s="572"/>
      <c r="M31" s="573"/>
    </row>
    <row r="32" spans="1:13" ht="15.75" customHeight="1">
      <c r="A32" s="131"/>
      <c r="B32" s="137"/>
      <c r="C32" s="161"/>
      <c r="D32" s="138" t="s">
        <v>250</v>
      </c>
      <c r="E32" s="97"/>
      <c r="F32" s="153" t="s">
        <v>26</v>
      </c>
      <c r="G32" s="137"/>
      <c r="H32" s="155"/>
      <c r="I32" s="155"/>
      <c r="J32" s="137"/>
      <c r="K32" s="156"/>
      <c r="L32" s="197"/>
      <c r="M32" s="150"/>
    </row>
    <row r="33" spans="1:13" ht="15.75" customHeight="1">
      <c r="A33" s="139"/>
      <c r="B33" s="540" t="s">
        <v>170</v>
      </c>
      <c r="C33" s="541"/>
      <c r="D33" s="138" t="s">
        <v>251</v>
      </c>
      <c r="E33" s="97"/>
      <c r="F33" s="153" t="s">
        <v>26</v>
      </c>
      <c r="G33" s="137"/>
      <c r="H33" s="155"/>
      <c r="I33" s="155"/>
      <c r="J33" s="137"/>
      <c r="K33" s="156"/>
      <c r="L33" s="196"/>
      <c r="M33" s="150"/>
    </row>
    <row r="34" spans="1:13" ht="15.75" customHeight="1">
      <c r="A34" s="139"/>
      <c r="B34" s="137"/>
      <c r="C34" s="137"/>
      <c r="D34" s="138" t="s">
        <v>252</v>
      </c>
      <c r="E34" s="97"/>
      <c r="F34" s="153" t="s">
        <v>26</v>
      </c>
      <c r="G34" s="137"/>
      <c r="H34" s="155"/>
      <c r="I34" s="155"/>
      <c r="J34" s="158"/>
      <c r="K34" s="156"/>
      <c r="L34" s="196"/>
      <c r="M34" s="150"/>
    </row>
    <row r="35" spans="1:13" ht="15.75" customHeight="1">
      <c r="A35" s="139"/>
      <c r="B35" s="540" t="s">
        <v>171</v>
      </c>
      <c r="C35" s="541"/>
      <c r="D35" s="138" t="s">
        <v>253</v>
      </c>
      <c r="E35" s="97"/>
      <c r="F35" s="153" t="s">
        <v>26</v>
      </c>
      <c r="G35" s="137"/>
      <c r="H35" s="155"/>
      <c r="I35" s="155"/>
      <c r="J35" s="158"/>
      <c r="K35" s="156"/>
      <c r="L35" s="196"/>
      <c r="M35" s="150"/>
    </row>
    <row r="36" spans="1:13" ht="15.75" customHeight="1">
      <c r="A36" s="131"/>
      <c r="B36" s="137"/>
      <c r="C36" s="156"/>
      <c r="D36" s="138" t="s">
        <v>254</v>
      </c>
      <c r="E36" s="97"/>
      <c r="F36" s="153"/>
      <c r="G36" s="137"/>
      <c r="H36" s="568" t="s">
        <v>168</v>
      </c>
      <c r="I36" s="201"/>
      <c r="J36" s="158"/>
      <c r="K36" s="156"/>
      <c r="L36" s="196"/>
      <c r="M36" s="150"/>
    </row>
    <row r="37" spans="1:13" ht="15.75" customHeight="1">
      <c r="A37" s="131"/>
      <c r="B37" s="137"/>
      <c r="C37" s="156"/>
      <c r="D37" s="138" t="s">
        <v>255</v>
      </c>
      <c r="E37" s="97"/>
      <c r="F37" s="153"/>
      <c r="G37" s="137"/>
      <c r="H37" s="569"/>
      <c r="I37" s="201"/>
      <c r="J37" s="158"/>
      <c r="K37" s="156"/>
      <c r="L37" s="196"/>
      <c r="M37" s="150"/>
    </row>
    <row r="38" spans="1:13" ht="15.75" customHeight="1">
      <c r="A38" s="131"/>
      <c r="B38" s="137"/>
      <c r="C38" s="162"/>
      <c r="D38" s="141" t="s">
        <v>256</v>
      </c>
      <c r="E38" s="97"/>
      <c r="F38" s="153"/>
      <c r="G38" s="137"/>
      <c r="H38" s="199">
        <f>IF(AND(E32="",E33="",E34="",E35="",E36="",E37="",E38="")=TRUE,"",0.1125*E38*(1.445*E37+2*E36+2*E35+1.5*E34+E33+0.5*E32))</f>
      </c>
      <c r="I38" s="200" t="s">
        <v>167</v>
      </c>
      <c r="J38" s="155"/>
      <c r="K38" s="156"/>
      <c r="L38" s="196"/>
      <c r="M38" s="150"/>
    </row>
    <row r="39" spans="1:13" ht="5.25" customHeight="1">
      <c r="A39" s="140"/>
      <c r="B39" s="144"/>
      <c r="C39" s="145"/>
      <c r="D39" s="142"/>
      <c r="E39" s="144"/>
      <c r="F39" s="154"/>
      <c r="G39" s="137"/>
      <c r="H39" s="159"/>
      <c r="I39" s="159"/>
      <c r="J39" s="159"/>
      <c r="K39" s="159"/>
      <c r="L39" s="159"/>
      <c r="M39" s="151"/>
    </row>
    <row r="40" spans="1:13" ht="9" customHeight="1">
      <c r="A40" s="131"/>
      <c r="B40" s="137"/>
      <c r="C40" s="531" t="s">
        <v>361</v>
      </c>
      <c r="D40" s="564" t="s">
        <v>260</v>
      </c>
      <c r="E40" s="565"/>
      <c r="F40" s="565"/>
      <c r="G40" s="565"/>
      <c r="H40" s="565"/>
      <c r="I40" s="565"/>
      <c r="J40" s="565"/>
      <c r="K40" s="146"/>
      <c r="L40" s="156"/>
      <c r="M40" s="536"/>
    </row>
    <row r="41" spans="1:13" ht="9" customHeight="1" thickBot="1">
      <c r="A41" s="147"/>
      <c r="B41" s="148"/>
      <c r="C41" s="532"/>
      <c r="D41" s="532"/>
      <c r="E41" s="532"/>
      <c r="F41" s="532"/>
      <c r="G41" s="532"/>
      <c r="H41" s="532"/>
      <c r="I41" s="532"/>
      <c r="J41" s="532"/>
      <c r="K41" s="149"/>
      <c r="L41" s="212"/>
      <c r="M41" s="537"/>
    </row>
    <row r="42" ht="6" customHeight="1" thickBot="1"/>
    <row r="43" spans="1:13" ht="18" customHeight="1">
      <c r="A43" s="538" t="s">
        <v>166</v>
      </c>
      <c r="B43" s="539"/>
      <c r="C43" s="539"/>
      <c r="D43" s="539"/>
      <c r="E43" s="539"/>
      <c r="F43" s="539"/>
      <c r="G43" s="533" t="s">
        <v>376</v>
      </c>
      <c r="H43" s="534"/>
      <c r="I43" s="534"/>
      <c r="J43" s="534"/>
      <c r="K43" s="534"/>
      <c r="L43" s="534"/>
      <c r="M43" s="535"/>
    </row>
    <row r="44" spans="1:13" ht="18.75" customHeight="1" thickBot="1">
      <c r="A44" s="181"/>
      <c r="B44" s="400" t="s">
        <v>365</v>
      </c>
      <c r="C44" s="401" t="s">
        <v>363</v>
      </c>
      <c r="D44" s="402" t="s">
        <v>150</v>
      </c>
      <c r="E44" s="95"/>
      <c r="F44" s="194" t="s">
        <v>26</v>
      </c>
      <c r="G44" s="87"/>
      <c r="H44" s="81"/>
      <c r="I44" s="81"/>
      <c r="J44" s="88" t="s">
        <v>151</v>
      </c>
      <c r="K44" s="81"/>
      <c r="L44" s="82"/>
      <c r="M44" s="83"/>
    </row>
    <row r="45" spans="1:13" ht="18" customHeight="1">
      <c r="A45" s="181"/>
      <c r="B45" s="385" t="s">
        <v>366</v>
      </c>
      <c r="C45" s="570" t="s">
        <v>364</v>
      </c>
      <c r="D45" s="182" t="s">
        <v>153</v>
      </c>
      <c r="E45" s="95"/>
      <c r="F45" s="180" t="s">
        <v>26</v>
      </c>
      <c r="G45" s="84"/>
      <c r="H45" s="82"/>
      <c r="I45" s="82"/>
      <c r="J45" s="82"/>
      <c r="K45" s="84"/>
      <c r="L45" s="173" t="s">
        <v>138</v>
      </c>
      <c r="M45" s="83"/>
    </row>
    <row r="46" spans="1:13" ht="15" customHeight="1">
      <c r="A46" s="183"/>
      <c r="B46" s="184"/>
      <c r="C46" s="570"/>
      <c r="D46" s="167" t="s">
        <v>154</v>
      </c>
      <c r="E46" s="97"/>
      <c r="F46" s="180" t="s">
        <v>26</v>
      </c>
      <c r="G46" s="176"/>
      <c r="H46" s="209"/>
      <c r="I46" s="557" t="s">
        <v>169</v>
      </c>
      <c r="J46" s="557"/>
      <c r="K46" s="558"/>
      <c r="L46" s="174">
        <f>0.95*POWER(POWER(E44,2)+POWER(E45,2),0.5)</f>
        <v>0</v>
      </c>
      <c r="M46" s="192"/>
    </row>
    <row r="47" spans="1:13" ht="15.75" customHeight="1">
      <c r="A47" s="183"/>
      <c r="B47" s="176"/>
      <c r="C47" s="570"/>
      <c r="D47" s="167" t="s">
        <v>155</v>
      </c>
      <c r="E47" s="97"/>
      <c r="F47" s="180" t="s">
        <v>26</v>
      </c>
      <c r="G47" s="176"/>
      <c r="H47" s="553" t="s">
        <v>168</v>
      </c>
      <c r="I47" s="559"/>
      <c r="J47" s="559"/>
      <c r="K47" s="560"/>
      <c r="L47" s="174">
        <f>L46</f>
        <v>0</v>
      </c>
      <c r="M47" s="192"/>
    </row>
    <row r="48" spans="1:13" ht="15.75" customHeight="1">
      <c r="A48" s="183"/>
      <c r="B48" s="184"/>
      <c r="C48" s="185"/>
      <c r="D48" s="167" t="s">
        <v>257</v>
      </c>
      <c r="E48" s="97"/>
      <c r="F48" s="180" t="s">
        <v>26</v>
      </c>
      <c r="G48" s="176"/>
      <c r="H48" s="554"/>
      <c r="I48" s="195"/>
      <c r="J48" s="208" t="s">
        <v>156</v>
      </c>
      <c r="K48" s="176"/>
      <c r="L48" s="174">
        <f>1.8*E45</f>
        <v>0</v>
      </c>
      <c r="M48" s="193"/>
    </row>
    <row r="49" spans="1:13" ht="15.75" customHeight="1">
      <c r="A49" s="183"/>
      <c r="B49" s="184"/>
      <c r="C49" s="185"/>
      <c r="D49" s="167" t="s">
        <v>258</v>
      </c>
      <c r="E49" s="97"/>
      <c r="F49" s="180" t="s">
        <v>26</v>
      </c>
      <c r="G49" s="176"/>
      <c r="H49" s="199">
        <f>IF(AND(E46="",E47="",E48="",E49="")=TRUE,"",(E46+E47)/2*(E49+4*E48)/6)</f>
      </c>
      <c r="I49" s="204" t="s">
        <v>167</v>
      </c>
      <c r="J49" s="208" t="s">
        <v>156</v>
      </c>
      <c r="K49" s="176"/>
      <c r="L49" s="174">
        <f>1.8*E45</f>
        <v>0</v>
      </c>
      <c r="M49" s="193"/>
    </row>
    <row r="50" spans="1:13" ht="6" customHeight="1">
      <c r="A50" s="186"/>
      <c r="B50" s="169"/>
      <c r="C50" s="187"/>
      <c r="D50" s="168"/>
      <c r="E50" s="169"/>
      <c r="F50" s="170"/>
      <c r="G50" s="169"/>
      <c r="H50" s="171"/>
      <c r="I50" s="171"/>
      <c r="J50" s="171"/>
      <c r="K50" s="171"/>
      <c r="L50" s="171"/>
      <c r="M50" s="172"/>
    </row>
    <row r="51" spans="1:13" ht="9" customHeight="1">
      <c r="A51" s="183"/>
      <c r="B51" s="176"/>
      <c r="C51" s="552" t="s">
        <v>361</v>
      </c>
      <c r="D51" s="546" t="s">
        <v>259</v>
      </c>
      <c r="E51" s="547"/>
      <c r="F51" s="547"/>
      <c r="G51" s="547"/>
      <c r="H51" s="547"/>
      <c r="I51" s="547"/>
      <c r="J51" s="547"/>
      <c r="K51" s="188"/>
      <c r="L51" s="542">
        <f>(L46+L47)/2*(L49+4*L48)/6</f>
        <v>0</v>
      </c>
      <c r="M51" s="529" t="s">
        <v>143</v>
      </c>
    </row>
    <row r="52" spans="1:13" ht="9" customHeight="1" thickBot="1">
      <c r="A52" s="189"/>
      <c r="B52" s="190"/>
      <c r="C52" s="548"/>
      <c r="D52" s="548"/>
      <c r="E52" s="548"/>
      <c r="F52" s="548"/>
      <c r="G52" s="548"/>
      <c r="H52" s="548"/>
      <c r="I52" s="548"/>
      <c r="J52" s="548"/>
      <c r="K52" s="191"/>
      <c r="L52" s="543"/>
      <c r="M52" s="530"/>
    </row>
    <row r="53" spans="1:13" ht="17.25" customHeight="1">
      <c r="A53" s="538" t="s">
        <v>157</v>
      </c>
      <c r="B53" s="539"/>
      <c r="C53" s="539"/>
      <c r="D53" s="539"/>
      <c r="E53" s="539"/>
      <c r="F53" s="539"/>
      <c r="G53" s="533" t="s">
        <v>382</v>
      </c>
      <c r="H53" s="534"/>
      <c r="I53" s="534"/>
      <c r="J53" s="534"/>
      <c r="K53" s="534"/>
      <c r="L53" s="534"/>
      <c r="M53" s="535"/>
    </row>
    <row r="54" spans="1:13" ht="18.75" customHeight="1" thickBot="1">
      <c r="A54" s="181"/>
      <c r="B54" s="400" t="s">
        <v>365</v>
      </c>
      <c r="C54" s="401" t="s">
        <v>363</v>
      </c>
      <c r="D54" s="402" t="s">
        <v>150</v>
      </c>
      <c r="E54" s="95"/>
      <c r="F54" s="194" t="s">
        <v>26</v>
      </c>
      <c r="G54" s="87"/>
      <c r="H54" s="81"/>
      <c r="I54" s="81"/>
      <c r="J54" s="88" t="s">
        <v>151</v>
      </c>
      <c r="K54" s="81"/>
      <c r="L54" s="82"/>
      <c r="M54" s="83"/>
    </row>
    <row r="55" spans="1:13" ht="17.25" customHeight="1">
      <c r="A55" s="163"/>
      <c r="B55" s="566" t="s">
        <v>367</v>
      </c>
      <c r="C55" s="549" t="s">
        <v>362</v>
      </c>
      <c r="D55" s="164" t="s">
        <v>159</v>
      </c>
      <c r="E55" s="95"/>
      <c r="F55" s="180" t="s">
        <v>26</v>
      </c>
      <c r="G55" s="84"/>
      <c r="H55" s="90"/>
      <c r="I55" s="90"/>
      <c r="J55" s="90"/>
      <c r="K55" s="84"/>
      <c r="L55" s="173" t="s">
        <v>138</v>
      </c>
      <c r="M55" s="83"/>
    </row>
    <row r="56" spans="1:13" ht="15.75" customHeight="1">
      <c r="A56" s="165">
        <f>POWER(POWER(E44,2)+POWER(E20,2),0.5)</f>
        <v>0</v>
      </c>
      <c r="B56" s="567"/>
      <c r="C56" s="550"/>
      <c r="D56" s="167" t="s">
        <v>383</v>
      </c>
      <c r="E56" s="97"/>
      <c r="F56" s="180" t="s">
        <v>26</v>
      </c>
      <c r="G56" s="176"/>
      <c r="H56" s="177"/>
      <c r="I56" s="177"/>
      <c r="J56" s="202" t="str">
        <f>IF(OR(E$55="",E$55=0),"1.08 * RAC ( ISP² + J² )","1.04 * RAC ( ISP² + J² )")</f>
        <v>1.08 * RAC ( ISP² + J² )</v>
      </c>
      <c r="K56" s="178">
        <f>IF(E56="",L56,E56)</f>
        <v>0</v>
      </c>
      <c r="L56" s="174">
        <f>IF(OR(E$55="",E$55=0),1.08*A$56,1.04*A$56)</f>
        <v>0</v>
      </c>
      <c r="M56" s="175" t="s">
        <v>26</v>
      </c>
    </row>
    <row r="57" spans="1:13" ht="15.75" customHeight="1">
      <c r="A57" s="166"/>
      <c r="B57" s="207"/>
      <c r="C57" s="551"/>
      <c r="D57" s="167" t="s">
        <v>384</v>
      </c>
      <c r="E57" s="97"/>
      <c r="F57" s="180" t="s">
        <v>26</v>
      </c>
      <c r="G57" s="176"/>
      <c r="H57" s="553" t="s">
        <v>168</v>
      </c>
      <c r="I57" s="179"/>
      <c r="J57" s="203" t="str">
        <f>IF(OR(E$55="",E$55=0),".95 * RAC ( ISP² + J² )"," .90 * RAC ( ISP² + J² )")</f>
        <v>.95 * RAC ( ISP² + J² )</v>
      </c>
      <c r="K57" s="178">
        <f>IF(E57="",L57,E57)</f>
        <v>0</v>
      </c>
      <c r="L57" s="174">
        <f>IF(OR(E$55="",E$55=0),0.95*A$56,0.9*A$56)</f>
        <v>0</v>
      </c>
      <c r="M57" s="175" t="s">
        <v>26</v>
      </c>
    </row>
    <row r="58" spans="1:13" ht="14.25" customHeight="1">
      <c r="A58" s="89"/>
      <c r="B58" s="93"/>
      <c r="C58" s="94"/>
      <c r="D58" s="167" t="s">
        <v>386</v>
      </c>
      <c r="E58" s="97"/>
      <c r="F58" s="180" t="s">
        <v>26</v>
      </c>
      <c r="G58" s="176"/>
      <c r="H58" s="554"/>
      <c r="I58" s="179"/>
      <c r="J58" s="203" t="str">
        <f>IF(OR(E$55="",E$55=0),"1.71 * SPL","1.62 * TPS")</f>
        <v>1.71 * SPL</v>
      </c>
      <c r="K58" s="178">
        <f>IF(E58="",L58,E58)</f>
        <v>0</v>
      </c>
      <c r="L58" s="174">
        <f>IF(OR(E$55="",E$55=0),1.71*E$45,1.62*E$55)</f>
        <v>0</v>
      </c>
      <c r="M58" s="175" t="s">
        <v>26</v>
      </c>
    </row>
    <row r="59" spans="1:13" ht="15.75" customHeight="1">
      <c r="A59" s="89"/>
      <c r="B59" s="82"/>
      <c r="C59" s="82"/>
      <c r="D59" s="167" t="s">
        <v>385</v>
      </c>
      <c r="E59" s="97"/>
      <c r="F59" s="180" t="s">
        <v>26</v>
      </c>
      <c r="G59" s="176"/>
      <c r="H59" s="199">
        <f>IF(AND(E55="",E56="",E57="",E58="",E59="")=TRUE,"",(E56+E57)/2*(E59+4*E58)/6)</f>
      </c>
      <c r="I59" s="204" t="s">
        <v>167</v>
      </c>
      <c r="J59" s="203" t="str">
        <f>IF(OR(E$55="",E$55=0),"1.8 * SPL","1.70 * TPS")</f>
        <v>1.8 * SPL</v>
      </c>
      <c r="K59" s="178">
        <f>IF(E59="",L59,E59)</f>
        <v>0</v>
      </c>
      <c r="L59" s="174">
        <f>IF(OR(E$55="",E$55=0),1.8*E$45,1.7*E$55)</f>
        <v>0</v>
      </c>
      <c r="M59" s="175" t="s">
        <v>26</v>
      </c>
    </row>
    <row r="60" spans="1:13" ht="4.5" customHeight="1">
      <c r="A60" s="91"/>
      <c r="B60" s="84"/>
      <c r="C60" s="92"/>
      <c r="D60" s="168"/>
      <c r="E60" s="169"/>
      <c r="F60" s="170"/>
      <c r="G60" s="169"/>
      <c r="H60" s="171"/>
      <c r="I60" s="171"/>
      <c r="J60" s="171"/>
      <c r="K60" s="171"/>
      <c r="L60" s="171"/>
      <c r="M60" s="172"/>
    </row>
    <row r="61" spans="1:13" ht="9" customHeight="1">
      <c r="A61" s="205"/>
      <c r="B61" s="176"/>
      <c r="C61" s="552" t="s">
        <v>361</v>
      </c>
      <c r="D61" s="546" t="s">
        <v>387</v>
      </c>
      <c r="E61" s="547"/>
      <c r="F61" s="547"/>
      <c r="G61" s="547"/>
      <c r="H61" s="547"/>
      <c r="I61" s="547"/>
      <c r="J61" s="547"/>
      <c r="K61" s="188"/>
      <c r="L61" s="542">
        <f>(K56+K57)/2*(K59+4*K58)/6</f>
        <v>0</v>
      </c>
      <c r="M61" s="529" t="s">
        <v>143</v>
      </c>
    </row>
    <row r="62" spans="1:13" ht="9" customHeight="1" thickBot="1">
      <c r="A62" s="206"/>
      <c r="B62" s="190"/>
      <c r="C62" s="548"/>
      <c r="D62" s="548"/>
      <c r="E62" s="548"/>
      <c r="F62" s="548"/>
      <c r="G62" s="548"/>
      <c r="H62" s="548"/>
      <c r="I62" s="548"/>
      <c r="J62" s="548"/>
      <c r="K62" s="191"/>
      <c r="L62" s="543"/>
      <c r="M62" s="530"/>
    </row>
  </sheetData>
  <sheetProtection sheet="1" selectLockedCells="1"/>
  <mergeCells count="51">
    <mergeCell ref="A18:F18"/>
    <mergeCell ref="A3:C3"/>
    <mergeCell ref="G5:M5"/>
    <mergeCell ref="H9:J9"/>
    <mergeCell ref="C8:C9"/>
    <mergeCell ref="D15:J16"/>
    <mergeCell ref="A1:M1"/>
    <mergeCell ref="A2:M2"/>
    <mergeCell ref="D3:F3"/>
    <mergeCell ref="G3:M3"/>
    <mergeCell ref="A5:F5"/>
    <mergeCell ref="C15:C16"/>
    <mergeCell ref="B26:C26"/>
    <mergeCell ref="C45:C47"/>
    <mergeCell ref="D40:J41"/>
    <mergeCell ref="D51:J52"/>
    <mergeCell ref="A53:F53"/>
    <mergeCell ref="G31:M31"/>
    <mergeCell ref="C29:C30"/>
    <mergeCell ref="H25:H26"/>
    <mergeCell ref="A31:F31"/>
    <mergeCell ref="C61:C62"/>
    <mergeCell ref="B22:C22"/>
    <mergeCell ref="L29:L30"/>
    <mergeCell ref="M29:M30"/>
    <mergeCell ref="H47:H48"/>
    <mergeCell ref="A11:C12"/>
    <mergeCell ref="G18:M18"/>
    <mergeCell ref="D29:J30"/>
    <mergeCell ref="B55:B56"/>
    <mergeCell ref="H36:H37"/>
    <mergeCell ref="C55:C57"/>
    <mergeCell ref="C51:C52"/>
    <mergeCell ref="M51:M52"/>
    <mergeCell ref="H57:H58"/>
    <mergeCell ref="B35:C35"/>
    <mergeCell ref="M15:M16"/>
    <mergeCell ref="L15:L16"/>
    <mergeCell ref="I46:K47"/>
    <mergeCell ref="G53:M53"/>
    <mergeCell ref="B33:C33"/>
    <mergeCell ref="M61:M62"/>
    <mergeCell ref="C40:C41"/>
    <mergeCell ref="G43:M43"/>
    <mergeCell ref="M40:M41"/>
    <mergeCell ref="A43:F43"/>
    <mergeCell ref="B24:C24"/>
    <mergeCell ref="L51:L52"/>
    <mergeCell ref="J27:K27"/>
    <mergeCell ref="D61:J62"/>
    <mergeCell ref="L61:L62"/>
  </mergeCells>
  <printOptions horizontalCentered="1"/>
  <pageMargins left="0.1968503937007874" right="0.1968503937007874" top="0.3937007874015748" bottom="0.3937007874015748" header="0.1968503937007874" footer="0.03937007874015748"/>
  <pageSetup orientation="portrait" paperSize="9" r:id="rId3"/>
  <headerFooter alignWithMargins="0">
    <oddHeader>&amp;C&amp;F</oddHeader>
    <oddFooter>&amp;CPage &amp;P de &amp;N</oddFooter>
  </headerFooter>
  <legacyDrawing r:id="rId2"/>
  <oleObjects>
    <oleObject progId="Equation.3" shapeId="3919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2:I49"/>
  <sheetViews>
    <sheetView zoomScalePageLayoutView="0" workbookViewId="0" topLeftCell="A1">
      <selection activeCell="K14" sqref="K14"/>
    </sheetView>
  </sheetViews>
  <sheetFormatPr defaultColWidth="12" defaultRowHeight="11.25"/>
  <cols>
    <col min="1" max="2" width="9.33203125" style="0" customWidth="1"/>
    <col min="3" max="3" width="27.16015625" style="0" customWidth="1"/>
    <col min="4" max="5" width="9.33203125" style="0" customWidth="1"/>
    <col min="6" max="6" width="43.5" style="0" customWidth="1"/>
    <col min="7" max="7" width="9.33203125" style="0" customWidth="1"/>
    <col min="8" max="8" width="44.33203125" style="0" customWidth="1"/>
  </cols>
  <sheetData>
    <row r="2" spans="1:9" ht="11.25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1"/>
      <c r="B3" s="63" t="s">
        <v>27</v>
      </c>
      <c r="C3" s="59" t="s">
        <v>35</v>
      </c>
      <c r="D3" s="1"/>
      <c r="E3" s="62" t="s">
        <v>36</v>
      </c>
      <c r="F3" s="59" t="s">
        <v>379</v>
      </c>
      <c r="G3" s="62" t="s">
        <v>43</v>
      </c>
      <c r="H3" s="59" t="s">
        <v>56</v>
      </c>
      <c r="I3" s="1"/>
    </row>
    <row r="4" spans="1:9" ht="11.25">
      <c r="A4" s="1"/>
      <c r="B4" s="64"/>
      <c r="C4" s="60" t="s">
        <v>31</v>
      </c>
      <c r="D4" s="1"/>
      <c r="E4" s="60"/>
      <c r="F4" s="60" t="s">
        <v>37</v>
      </c>
      <c r="G4" s="1"/>
      <c r="H4" s="60" t="s">
        <v>44</v>
      </c>
      <c r="I4" s="1"/>
    </row>
    <row r="5" spans="1:9" ht="11.25">
      <c r="A5" s="1"/>
      <c r="B5" s="64"/>
      <c r="C5" s="60" t="s">
        <v>28</v>
      </c>
      <c r="D5" s="1"/>
      <c r="E5" s="60"/>
      <c r="F5" s="60" t="s">
        <v>39</v>
      </c>
      <c r="G5" s="1"/>
      <c r="H5" s="60" t="s">
        <v>48</v>
      </c>
      <c r="I5" s="1"/>
    </row>
    <row r="6" spans="1:9" ht="11.25">
      <c r="A6" s="1"/>
      <c r="B6" s="64"/>
      <c r="C6" s="60" t="s">
        <v>29</v>
      </c>
      <c r="D6" s="1"/>
      <c r="E6" s="60"/>
      <c r="F6" s="60" t="s">
        <v>40</v>
      </c>
      <c r="G6" s="1"/>
      <c r="H6" s="60" t="s">
        <v>45</v>
      </c>
      <c r="I6" s="1"/>
    </row>
    <row r="7" spans="1:9" ht="11.25">
      <c r="A7" s="1"/>
      <c r="B7" s="64"/>
      <c r="C7" s="60" t="s">
        <v>38</v>
      </c>
      <c r="D7" s="1"/>
      <c r="E7" s="60"/>
      <c r="F7" s="60" t="s">
        <v>41</v>
      </c>
      <c r="G7" s="1"/>
      <c r="H7" s="60" t="s">
        <v>46</v>
      </c>
      <c r="I7" s="1"/>
    </row>
    <row r="8" spans="1:9" ht="11.25">
      <c r="A8" s="1"/>
      <c r="B8" s="64"/>
      <c r="C8" s="60" t="s">
        <v>30</v>
      </c>
      <c r="D8" s="1"/>
      <c r="E8" s="60"/>
      <c r="F8" s="60" t="s">
        <v>42</v>
      </c>
      <c r="G8" s="1"/>
      <c r="H8" s="60" t="s">
        <v>47</v>
      </c>
      <c r="I8" s="1"/>
    </row>
    <row r="9" spans="1:9" ht="11.25">
      <c r="A9" s="1"/>
      <c r="B9" s="64"/>
      <c r="C9" s="60" t="s">
        <v>32</v>
      </c>
      <c r="D9" s="1"/>
      <c r="E9" s="60"/>
      <c r="F9" s="1"/>
      <c r="G9" s="1"/>
      <c r="H9" s="60"/>
      <c r="I9" s="1"/>
    </row>
    <row r="10" spans="1:9" ht="11.25">
      <c r="A10" s="1"/>
      <c r="B10" s="64"/>
      <c r="C10" s="60" t="s">
        <v>33</v>
      </c>
      <c r="D10" s="1"/>
      <c r="E10" s="60"/>
      <c r="F10" s="1"/>
      <c r="G10" s="1"/>
      <c r="H10" s="60"/>
      <c r="I10" s="1"/>
    </row>
    <row r="11" spans="1:9" ht="11.25">
      <c r="A11" s="1"/>
      <c r="B11" s="64"/>
      <c r="C11" s="60" t="s">
        <v>34</v>
      </c>
      <c r="D11" s="1"/>
      <c r="E11" s="60"/>
      <c r="F11" s="1"/>
      <c r="G11" s="1"/>
      <c r="H11" s="60"/>
      <c r="I11" s="1"/>
    </row>
    <row r="12" spans="1:9" ht="11.25">
      <c r="A12" s="1"/>
      <c r="B12" s="64"/>
      <c r="C12" s="1"/>
      <c r="D12" s="1"/>
      <c r="E12" s="60"/>
      <c r="F12" s="1"/>
      <c r="G12" s="1"/>
      <c r="H12" s="60"/>
      <c r="I12" s="1"/>
    </row>
    <row r="13" spans="1:9" ht="11.25">
      <c r="A13" s="1"/>
      <c r="B13" s="65"/>
      <c r="D13" s="1"/>
      <c r="E13" s="60"/>
      <c r="F13" s="1"/>
      <c r="G13" s="1"/>
      <c r="H13" s="60"/>
      <c r="I13" s="1"/>
    </row>
    <row r="14" spans="1:9" ht="11.25">
      <c r="A14" s="1"/>
      <c r="B14" s="65"/>
      <c r="D14" s="1"/>
      <c r="E14" s="60"/>
      <c r="F14" s="60"/>
      <c r="G14" s="1"/>
      <c r="H14" s="60"/>
      <c r="I14" s="1"/>
    </row>
    <row r="15" spans="1:9" ht="16.5" customHeight="1">
      <c r="A15" s="1"/>
      <c r="B15" s="63" t="s">
        <v>50</v>
      </c>
      <c r="C15" s="59" t="s">
        <v>57</v>
      </c>
      <c r="D15" s="1"/>
      <c r="E15" s="63" t="s">
        <v>60</v>
      </c>
      <c r="F15" s="59" t="s">
        <v>61</v>
      </c>
      <c r="G15" s="63" t="s">
        <v>74</v>
      </c>
      <c r="H15" s="59" t="s">
        <v>75</v>
      </c>
      <c r="I15" s="1"/>
    </row>
    <row r="16" spans="1:9" ht="11.25">
      <c r="A16" s="1"/>
      <c r="B16" s="63" t="s">
        <v>58</v>
      </c>
      <c r="C16" s="60" t="s">
        <v>51</v>
      </c>
      <c r="D16" s="1"/>
      <c r="E16" s="1"/>
      <c r="F16" s="60" t="s">
        <v>62</v>
      </c>
      <c r="G16" s="1"/>
      <c r="H16" s="60" t="s">
        <v>76</v>
      </c>
      <c r="I16" s="1"/>
    </row>
    <row r="17" spans="1:9" ht="11.25">
      <c r="A17" s="1"/>
      <c r="B17" s="63" t="s">
        <v>59</v>
      </c>
      <c r="C17" s="60" t="s">
        <v>52</v>
      </c>
      <c r="D17" s="1"/>
      <c r="E17" s="1"/>
      <c r="F17" s="60" t="s">
        <v>63</v>
      </c>
      <c r="G17" s="1"/>
      <c r="H17" s="60" t="s">
        <v>78</v>
      </c>
      <c r="I17" s="1"/>
    </row>
    <row r="18" spans="1:9" ht="11.25">
      <c r="A18" s="1"/>
      <c r="B18" s="61"/>
      <c r="C18" s="60" t="s">
        <v>53</v>
      </c>
      <c r="D18" s="1"/>
      <c r="E18" s="1"/>
      <c r="F18" s="60"/>
      <c r="G18" s="1"/>
      <c r="H18" s="60" t="s">
        <v>46</v>
      </c>
      <c r="I18" s="1"/>
    </row>
    <row r="19" spans="1:9" ht="11.25">
      <c r="A19" s="1"/>
      <c r="B19" s="1"/>
      <c r="C19" s="60" t="s">
        <v>54</v>
      </c>
      <c r="D19" s="1"/>
      <c r="E19" s="1"/>
      <c r="F19" s="60"/>
      <c r="G19" s="1"/>
      <c r="H19" s="60" t="s">
        <v>77</v>
      </c>
      <c r="I19" s="1"/>
    </row>
    <row r="20" spans="1:9" ht="11.25">
      <c r="A20" s="1"/>
      <c r="B20" s="1"/>
      <c r="C20" s="60" t="s">
        <v>55</v>
      </c>
      <c r="D20" s="1"/>
      <c r="E20" s="1"/>
      <c r="F20" s="60"/>
      <c r="G20" s="1"/>
      <c r="H20" s="60"/>
      <c r="I20" s="1"/>
    </row>
    <row r="21" spans="2:8" ht="11.25">
      <c r="B21" s="1"/>
      <c r="C21" s="60" t="s">
        <v>110</v>
      </c>
      <c r="F21" s="39"/>
      <c r="H21" s="39"/>
    </row>
    <row r="22" spans="6:8" ht="11.25">
      <c r="F22" s="39"/>
      <c r="H22" s="39"/>
    </row>
    <row r="23" spans="2:8" ht="11.25">
      <c r="B23" s="63" t="s">
        <v>89</v>
      </c>
      <c r="C23" s="59" t="s">
        <v>125</v>
      </c>
      <c r="E23" s="63" t="s">
        <v>97</v>
      </c>
      <c r="F23" s="59" t="s">
        <v>99</v>
      </c>
      <c r="G23" s="63" t="s">
        <v>98</v>
      </c>
      <c r="H23" s="59" t="s">
        <v>100</v>
      </c>
    </row>
    <row r="24" spans="2:8" ht="11.25">
      <c r="B24" s="1"/>
      <c r="C24" s="60" t="s">
        <v>110</v>
      </c>
      <c r="F24" s="39" t="s">
        <v>101</v>
      </c>
      <c r="H24" s="39" t="s">
        <v>105</v>
      </c>
    </row>
    <row r="25" spans="2:8" ht="11.25">
      <c r="B25" s="1"/>
      <c r="C25" s="60" t="s">
        <v>44</v>
      </c>
      <c r="F25" s="39" t="s">
        <v>102</v>
      </c>
      <c r="H25" s="39" t="s">
        <v>106</v>
      </c>
    </row>
    <row r="26" spans="2:8" ht="11.25">
      <c r="B26" s="1"/>
      <c r="C26" s="60" t="s">
        <v>109</v>
      </c>
      <c r="F26" s="39" t="s">
        <v>103</v>
      </c>
      <c r="H26" s="39" t="s">
        <v>107</v>
      </c>
    </row>
    <row r="27" spans="2:8" ht="11.25">
      <c r="B27" s="1"/>
      <c r="C27" s="1"/>
      <c r="F27" s="39" t="s">
        <v>104</v>
      </c>
      <c r="H27" s="39" t="s">
        <v>108</v>
      </c>
    </row>
    <row r="28" spans="2:8" ht="11.25">
      <c r="B28" s="1"/>
      <c r="C28" s="1"/>
      <c r="F28" s="39"/>
      <c r="H28" s="78" t="s">
        <v>130</v>
      </c>
    </row>
    <row r="29" spans="2:8" ht="11.25">
      <c r="B29" s="1"/>
      <c r="C29" s="1"/>
      <c r="F29" s="39"/>
      <c r="H29" s="77"/>
    </row>
    <row r="30" spans="2:8" ht="11.25">
      <c r="B30" s="1"/>
      <c r="C30" s="1"/>
      <c r="F30" s="39"/>
      <c r="H30" s="77"/>
    </row>
    <row r="31" spans="2:8" ht="11.25">
      <c r="B31" s="1"/>
      <c r="C31" s="1"/>
      <c r="F31" s="39"/>
      <c r="H31" s="39"/>
    </row>
    <row r="32" spans="2:8" ht="11.25">
      <c r="B32" s="63" t="s">
        <v>161</v>
      </c>
      <c r="C32" s="59" t="s">
        <v>162</v>
      </c>
      <c r="E32" s="63" t="s">
        <v>91</v>
      </c>
      <c r="F32" s="59" t="s">
        <v>131</v>
      </c>
      <c r="G32" s="63" t="s">
        <v>90</v>
      </c>
      <c r="H32" s="59" t="s">
        <v>92</v>
      </c>
    </row>
    <row r="33" spans="3:8" ht="11.25">
      <c r="C33" s="39" t="s">
        <v>163</v>
      </c>
      <c r="F33" s="39" t="s">
        <v>126</v>
      </c>
      <c r="H33" s="39" t="s">
        <v>111</v>
      </c>
    </row>
    <row r="34" spans="3:8" ht="11.25">
      <c r="C34" s="39" t="s">
        <v>164</v>
      </c>
      <c r="F34" s="39" t="s">
        <v>127</v>
      </c>
      <c r="H34" s="39" t="s">
        <v>112</v>
      </c>
    </row>
    <row r="35" spans="3:6" ht="11.25">
      <c r="C35" s="39" t="s">
        <v>165</v>
      </c>
      <c r="F35" s="39" t="s">
        <v>128</v>
      </c>
    </row>
    <row r="36" ht="11.25">
      <c r="F36" s="39" t="s">
        <v>129</v>
      </c>
    </row>
    <row r="37" spans="3:6" ht="11.25">
      <c r="C37" s="39"/>
      <c r="F37" s="39"/>
    </row>
    <row r="38" ht="11.25">
      <c r="C38" s="39"/>
    </row>
    <row r="39" spans="3:8" ht="11.25">
      <c r="C39" s="39"/>
      <c r="H39" s="39"/>
    </row>
    <row r="40" ht="11.25">
      <c r="C40" s="39"/>
    </row>
    <row r="41" ht="11.25">
      <c r="C41" s="39"/>
    </row>
    <row r="42" spans="3:8" ht="11.25">
      <c r="C42" s="39"/>
      <c r="E42" s="63" t="s">
        <v>93</v>
      </c>
      <c r="F42" s="59" t="s">
        <v>94</v>
      </c>
      <c r="G42" s="63" t="s">
        <v>95</v>
      </c>
      <c r="H42" s="59" t="s">
        <v>96</v>
      </c>
    </row>
    <row r="43" spans="6:8" ht="11.25">
      <c r="F43" s="39" t="s">
        <v>119</v>
      </c>
      <c r="H43" s="39" t="s">
        <v>113</v>
      </c>
    </row>
    <row r="44" spans="6:8" ht="11.25">
      <c r="F44" s="39" t="s">
        <v>120</v>
      </c>
      <c r="H44" s="39" t="s">
        <v>114</v>
      </c>
    </row>
    <row r="45" spans="6:8" ht="11.25">
      <c r="F45" s="39" t="s">
        <v>124</v>
      </c>
      <c r="H45" s="39" t="s">
        <v>115</v>
      </c>
    </row>
    <row r="46" spans="6:8" ht="11.25">
      <c r="F46" s="39" t="s">
        <v>123</v>
      </c>
      <c r="H46" s="39" t="s">
        <v>116</v>
      </c>
    </row>
    <row r="47" spans="6:8" ht="11.25">
      <c r="F47" s="39" t="s">
        <v>121</v>
      </c>
      <c r="H47" s="39" t="s">
        <v>117</v>
      </c>
    </row>
    <row r="48" spans="6:8" ht="11.25">
      <c r="F48" s="39" t="s">
        <v>122</v>
      </c>
      <c r="H48" s="39" t="s">
        <v>118</v>
      </c>
    </row>
    <row r="49" ht="11.25">
      <c r="H49" s="39" t="s">
        <v>132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69"/>
  <sheetViews>
    <sheetView zoomScale="90" zoomScaleNormal="90" workbookViewId="0" topLeftCell="A1">
      <selection activeCell="O48" sqref="O48"/>
    </sheetView>
  </sheetViews>
  <sheetFormatPr defaultColWidth="12" defaultRowHeight="11.25"/>
  <cols>
    <col min="1" max="1" width="4.5" style="0" customWidth="1"/>
    <col min="2" max="3" width="9.33203125" style="0" customWidth="1"/>
    <col min="4" max="4" width="2.83203125" style="0" customWidth="1"/>
    <col min="5" max="6" width="13.5" style="0" customWidth="1"/>
    <col min="7" max="9" width="9.33203125" style="0" customWidth="1"/>
    <col min="10" max="10" width="2.83203125" style="0" customWidth="1"/>
    <col min="11" max="12" width="13.5" style="0" customWidth="1"/>
    <col min="13" max="13" width="4.5" style="0" customWidth="1"/>
  </cols>
  <sheetData>
    <row r="1" spans="1:14" ht="11.25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</row>
    <row r="2" spans="3:11" ht="27" customHeight="1" thickBot="1">
      <c r="C2" s="224" t="s">
        <v>188</v>
      </c>
      <c r="E2" s="602"/>
      <c r="F2" s="603"/>
      <c r="G2" s="603"/>
      <c r="H2" s="603"/>
      <c r="I2" s="603"/>
      <c r="J2" s="603"/>
      <c r="K2" s="604"/>
    </row>
    <row r="3" ht="12" thickTop="1"/>
    <row r="43" spans="2:12" ht="21.75" customHeight="1" thickBot="1">
      <c r="B43" s="605" t="s">
        <v>189</v>
      </c>
      <c r="C43" s="606"/>
      <c r="D43" s="606"/>
      <c r="E43" s="606"/>
      <c r="F43" s="607"/>
      <c r="H43" s="605" t="s">
        <v>190</v>
      </c>
      <c r="I43" s="606"/>
      <c r="J43" s="606"/>
      <c r="K43" s="606"/>
      <c r="L43" s="607"/>
    </row>
    <row r="44" ht="12" thickTop="1"/>
    <row r="45" spans="2:12" ht="11.25">
      <c r="B45" s="213"/>
      <c r="C45" s="214"/>
      <c r="D45" s="214"/>
      <c r="E45" s="214"/>
      <c r="F45" s="215"/>
      <c r="H45" s="213"/>
      <c r="I45" s="214"/>
      <c r="J45" s="214"/>
      <c r="K45" s="214"/>
      <c r="L45" s="215"/>
    </row>
    <row r="46" spans="2:12" ht="12.75">
      <c r="B46" s="216" t="s">
        <v>197</v>
      </c>
      <c r="C46" s="217"/>
      <c r="D46" s="86"/>
      <c r="E46" s="218" t="s">
        <v>177</v>
      </c>
      <c r="F46" s="219"/>
      <c r="H46" s="216" t="s">
        <v>195</v>
      </c>
      <c r="I46" s="217"/>
      <c r="J46" s="86"/>
      <c r="K46" s="218" t="s">
        <v>196</v>
      </c>
      <c r="L46" s="219"/>
    </row>
    <row r="47" spans="2:12" ht="12.75">
      <c r="B47" s="216"/>
      <c r="C47" s="86"/>
      <c r="D47" s="86"/>
      <c r="F47" s="219"/>
      <c r="H47" s="216"/>
      <c r="I47" s="86"/>
      <c r="J47" s="86"/>
      <c r="K47" s="218"/>
      <c r="L47" s="219"/>
    </row>
    <row r="48" spans="2:12" ht="12.75">
      <c r="B48" s="216" t="s">
        <v>203</v>
      </c>
      <c r="C48" s="217"/>
      <c r="D48" s="86"/>
      <c r="E48" s="382" t="s">
        <v>347</v>
      </c>
      <c r="F48" s="219"/>
      <c r="H48" s="216" t="s">
        <v>192</v>
      </c>
      <c r="I48" s="217"/>
      <c r="J48" s="86"/>
      <c r="K48" s="218" t="s">
        <v>193</v>
      </c>
      <c r="L48" s="219"/>
    </row>
    <row r="49" spans="2:12" ht="12.75">
      <c r="B49" s="216"/>
      <c r="C49" s="86"/>
      <c r="D49" s="86"/>
      <c r="E49" s="218"/>
      <c r="F49" s="219"/>
      <c r="H49" s="216"/>
      <c r="I49" s="86"/>
      <c r="J49" s="86"/>
      <c r="K49" s="218"/>
      <c r="L49" s="219"/>
    </row>
    <row r="50" spans="2:12" ht="12.75">
      <c r="B50" s="216" t="s">
        <v>191</v>
      </c>
      <c r="C50" s="217"/>
      <c r="D50" s="86"/>
      <c r="E50" s="218" t="s">
        <v>200</v>
      </c>
      <c r="F50" s="219"/>
      <c r="H50" s="216" t="s">
        <v>198</v>
      </c>
      <c r="I50" s="217"/>
      <c r="J50" s="86"/>
      <c r="K50" s="218" t="s">
        <v>199</v>
      </c>
      <c r="L50" s="219"/>
    </row>
    <row r="51" spans="2:12" ht="13.5" thickBot="1">
      <c r="B51" s="216"/>
      <c r="C51" s="86"/>
      <c r="D51" s="86"/>
      <c r="E51" s="218"/>
      <c r="F51" s="219"/>
      <c r="H51" s="216"/>
      <c r="I51" s="86"/>
      <c r="J51" s="86"/>
      <c r="K51" s="218"/>
      <c r="L51" s="219"/>
    </row>
    <row r="52" spans="2:12" ht="13.5" thickTop="1">
      <c r="B52" s="216" t="s">
        <v>201</v>
      </c>
      <c r="C52" s="217"/>
      <c r="D52" s="86"/>
      <c r="E52" s="218" t="s">
        <v>202</v>
      </c>
      <c r="F52" s="219"/>
      <c r="H52" s="225"/>
      <c r="I52" s="226"/>
      <c r="J52" s="227"/>
      <c r="K52" s="228"/>
      <c r="L52" s="226"/>
    </row>
    <row r="53" spans="2:12" ht="12.75">
      <c r="B53" s="216"/>
      <c r="C53" s="86"/>
      <c r="D53" s="86"/>
      <c r="E53" s="218"/>
      <c r="F53" s="219"/>
      <c r="H53" s="229"/>
      <c r="I53" s="230"/>
      <c r="J53" s="86"/>
      <c r="K53" s="218"/>
      <c r="L53" s="230"/>
    </row>
    <row r="54" spans="2:12" ht="12.75">
      <c r="B54" s="216" t="s">
        <v>204</v>
      </c>
      <c r="C54" s="217"/>
      <c r="D54" s="86"/>
      <c r="E54" s="218" t="s">
        <v>173</v>
      </c>
      <c r="F54" s="219"/>
      <c r="H54" s="229"/>
      <c r="I54" s="230"/>
      <c r="J54" s="86"/>
      <c r="K54" s="218"/>
      <c r="L54" s="230"/>
    </row>
    <row r="55" spans="2:12" ht="12.75">
      <c r="B55" s="216"/>
      <c r="C55" s="86"/>
      <c r="D55" s="86"/>
      <c r="E55" s="218"/>
      <c r="F55" s="219"/>
      <c r="H55" s="229"/>
      <c r="I55" s="230"/>
      <c r="J55" s="86"/>
      <c r="K55" s="218"/>
      <c r="L55" s="230"/>
    </row>
    <row r="56" spans="2:12" ht="12.75">
      <c r="B56" s="216" t="s">
        <v>194</v>
      </c>
      <c r="C56" s="217"/>
      <c r="D56" s="86"/>
      <c r="E56" s="218" t="s">
        <v>175</v>
      </c>
      <c r="F56" s="219"/>
      <c r="H56" s="229"/>
      <c r="I56" s="230"/>
      <c r="J56" s="86"/>
      <c r="K56" s="218"/>
      <c r="L56" s="230"/>
    </row>
    <row r="57" spans="2:12" ht="12.75">
      <c r="B57" s="216"/>
      <c r="C57" s="86"/>
      <c r="D57" s="86"/>
      <c r="E57" s="218"/>
      <c r="F57" s="219"/>
      <c r="H57" s="229"/>
      <c r="I57" s="230"/>
      <c r="J57" s="86"/>
      <c r="K57" s="218"/>
      <c r="L57" s="230"/>
    </row>
    <row r="58" spans="2:12" ht="12.75">
      <c r="B58" s="216" t="s">
        <v>348</v>
      </c>
      <c r="C58" s="217"/>
      <c r="D58" s="86"/>
      <c r="E58" s="218" t="s">
        <v>187</v>
      </c>
      <c r="F58" s="383" t="s">
        <v>349</v>
      </c>
      <c r="H58" s="229"/>
      <c r="I58" s="230"/>
      <c r="J58" s="86"/>
      <c r="K58" s="218"/>
      <c r="L58" s="230"/>
    </row>
    <row r="59" spans="2:12" ht="13.5" thickBot="1">
      <c r="B59" s="231"/>
      <c r="C59" s="232"/>
      <c r="D59" s="232"/>
      <c r="E59" s="233"/>
      <c r="F59" s="222"/>
      <c r="H59" s="229"/>
      <c r="I59" s="86"/>
      <c r="J59" s="86"/>
      <c r="K59" s="218"/>
      <c r="L59" s="230"/>
    </row>
    <row r="60" ht="12" thickTop="1"/>
    <row r="69" spans="6:11" ht="15.75" customHeight="1">
      <c r="F69" s="608"/>
      <c r="G69" s="608"/>
      <c r="K69" s="223"/>
    </row>
  </sheetData>
  <sheetProtection sheet="1"/>
  <mergeCells count="4">
    <mergeCell ref="E2:K2"/>
    <mergeCell ref="B43:F43"/>
    <mergeCell ref="H43:L43"/>
    <mergeCell ref="F69:G69"/>
  </mergeCells>
  <printOptions/>
  <pageMargins left="0.1968503937007874" right="0.1968503937007874" top="0.3937007874015748" bottom="0.3937007874015748" header="0.1968503937007874" footer="0.03937007874015748"/>
  <pageSetup orientation="portrait" paperSize="9" r:id="rId2"/>
  <headerFooter>
    <oddHeader>&amp;C&amp;F</oddHeader>
    <oddFooter>&amp;CPage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N67"/>
  <sheetViews>
    <sheetView zoomScale="90" zoomScaleNormal="90" zoomScalePageLayoutView="0" workbookViewId="0" topLeftCell="A1">
      <selection activeCell="E2" sqref="E2:K2"/>
    </sheetView>
  </sheetViews>
  <sheetFormatPr defaultColWidth="12" defaultRowHeight="11.25"/>
  <cols>
    <col min="1" max="1" width="8.16015625" style="0" customWidth="1"/>
    <col min="2" max="3" width="9.33203125" style="0" customWidth="1"/>
    <col min="4" max="4" width="2.16015625" style="0" customWidth="1"/>
    <col min="5" max="5" width="24.33203125" style="0" customWidth="1"/>
    <col min="6" max="6" width="4.83203125" style="0" customWidth="1"/>
    <col min="7" max="11" width="9" style="0" customWidth="1"/>
    <col min="12" max="12" width="9.33203125" style="0" customWidth="1"/>
    <col min="13" max="13" width="4" style="0" customWidth="1"/>
  </cols>
  <sheetData>
    <row r="1" spans="1:14" ht="11.25">
      <c r="A1" s="610"/>
      <c r="B1" s="610"/>
      <c r="C1" s="610"/>
      <c r="D1" s="610"/>
      <c r="E1" s="610"/>
      <c r="F1" s="611"/>
      <c r="G1" s="610"/>
      <c r="H1" s="610"/>
      <c r="I1" s="610"/>
      <c r="J1" s="610"/>
      <c r="K1" s="610"/>
      <c r="L1" s="610"/>
      <c r="M1" s="610"/>
      <c r="N1" s="610"/>
    </row>
    <row r="2" spans="3:11" ht="27" customHeight="1" thickBot="1">
      <c r="C2" s="224" t="s">
        <v>188</v>
      </c>
      <c r="E2" s="602"/>
      <c r="F2" s="603"/>
      <c r="G2" s="603"/>
      <c r="H2" s="603"/>
      <c r="I2" s="603"/>
      <c r="J2" s="603"/>
      <c r="K2" s="604"/>
    </row>
    <row r="3" ht="12" thickTop="1">
      <c r="F3" s="39"/>
    </row>
    <row r="4" ht="11.25">
      <c r="F4" s="39"/>
    </row>
    <row r="5" ht="11.25">
      <c r="F5" s="39"/>
    </row>
    <row r="6" ht="11.25">
      <c r="F6" s="39"/>
    </row>
    <row r="7" ht="11.25">
      <c r="F7" s="39"/>
    </row>
    <row r="8" ht="11.25">
      <c r="F8" s="39"/>
    </row>
    <row r="9" ht="11.25">
      <c r="F9" s="39"/>
    </row>
    <row r="10" ht="11.25">
      <c r="F10" s="39"/>
    </row>
    <row r="11" ht="11.25">
      <c r="F11" s="39"/>
    </row>
    <row r="12" ht="11.25">
      <c r="F12" s="39"/>
    </row>
    <row r="13" ht="11.25">
      <c r="F13" s="39"/>
    </row>
    <row r="14" ht="11.25">
      <c r="F14" s="39"/>
    </row>
    <row r="15" ht="11.25">
      <c r="F15" s="39"/>
    </row>
    <row r="16" ht="11.25">
      <c r="F16" s="39"/>
    </row>
    <row r="17" ht="11.25">
      <c r="F17" s="39"/>
    </row>
    <row r="18" ht="11.25">
      <c r="F18" s="39"/>
    </row>
    <row r="19" ht="11.25">
      <c r="F19" s="39"/>
    </row>
    <row r="20" ht="11.25">
      <c r="F20" s="39"/>
    </row>
    <row r="21" ht="11.25">
      <c r="F21" s="39"/>
    </row>
    <row r="22" ht="11.25">
      <c r="F22" s="39"/>
    </row>
    <row r="23" ht="11.25">
      <c r="F23" s="39"/>
    </row>
    <row r="24" ht="11.25">
      <c r="F24" s="39"/>
    </row>
    <row r="25" ht="28.5" customHeight="1">
      <c r="F25" s="39"/>
    </row>
    <row r="26" ht="11.25">
      <c r="F26" s="39"/>
    </row>
    <row r="27" ht="11.25">
      <c r="F27" s="39"/>
    </row>
    <row r="28" spans="2:6" ht="11.25">
      <c r="B28" s="213"/>
      <c r="C28" s="214"/>
      <c r="D28" s="214"/>
      <c r="E28" s="214"/>
      <c r="F28" s="379"/>
    </row>
    <row r="29" spans="2:6" ht="12.75">
      <c r="B29" s="216" t="s">
        <v>172</v>
      </c>
      <c r="C29" s="217"/>
      <c r="D29" s="86"/>
      <c r="E29" s="218" t="s">
        <v>173</v>
      </c>
      <c r="F29" s="380" t="s">
        <v>339</v>
      </c>
    </row>
    <row r="30" spans="2:6" ht="12.75">
      <c r="B30" s="216"/>
      <c r="C30" s="86"/>
      <c r="D30" s="86"/>
      <c r="E30" s="218"/>
      <c r="F30" s="380"/>
    </row>
    <row r="31" spans="2:6" ht="12.75">
      <c r="B31" s="216" t="s">
        <v>176</v>
      </c>
      <c r="C31" s="217"/>
      <c r="D31" s="86"/>
      <c r="E31" s="218" t="s">
        <v>177</v>
      </c>
      <c r="F31" s="380" t="s">
        <v>340</v>
      </c>
    </row>
    <row r="32" spans="2:6" ht="12.75">
      <c r="B32" s="216"/>
      <c r="C32" s="86"/>
      <c r="D32" s="86"/>
      <c r="E32" s="218"/>
      <c r="F32" s="380"/>
    </row>
    <row r="33" spans="2:6" ht="12.75">
      <c r="B33" s="216" t="s">
        <v>178</v>
      </c>
      <c r="C33" s="217"/>
      <c r="D33" s="86"/>
      <c r="E33" s="218" t="s">
        <v>179</v>
      </c>
      <c r="F33" s="380" t="s">
        <v>341</v>
      </c>
    </row>
    <row r="34" spans="2:6" ht="12.75">
      <c r="B34" s="216"/>
      <c r="C34" s="86"/>
      <c r="D34" s="86"/>
      <c r="E34" s="218"/>
      <c r="F34" s="380"/>
    </row>
    <row r="35" spans="2:6" ht="12.75">
      <c r="B35" s="216" t="s">
        <v>182</v>
      </c>
      <c r="C35" s="217"/>
      <c r="D35" s="86"/>
      <c r="E35" s="218" t="s">
        <v>183</v>
      </c>
      <c r="F35" s="380" t="s">
        <v>342</v>
      </c>
    </row>
    <row r="36" spans="2:6" ht="12.75">
      <c r="B36" s="216"/>
      <c r="C36" s="86"/>
      <c r="D36" s="86"/>
      <c r="E36" s="218"/>
      <c r="F36" s="380"/>
    </row>
    <row r="37" spans="2:6" ht="12.75">
      <c r="B37" s="216" t="s">
        <v>180</v>
      </c>
      <c r="C37" s="217"/>
      <c r="D37" s="86"/>
      <c r="E37" s="218" t="s">
        <v>181</v>
      </c>
      <c r="F37" s="380" t="s">
        <v>343</v>
      </c>
    </row>
    <row r="38" spans="2:6" ht="12.75">
      <c r="B38" s="216"/>
      <c r="C38" s="86"/>
      <c r="D38" s="86"/>
      <c r="E38" s="218"/>
      <c r="F38" s="380"/>
    </row>
    <row r="39" spans="2:6" ht="12.75">
      <c r="B39" s="216" t="s">
        <v>184</v>
      </c>
      <c r="C39" s="217"/>
      <c r="D39" s="86"/>
      <c r="E39" s="218" t="s">
        <v>185</v>
      </c>
      <c r="F39" s="380" t="s">
        <v>344</v>
      </c>
    </row>
    <row r="40" spans="2:6" ht="12.75">
      <c r="B40" s="216"/>
      <c r="C40" s="86"/>
      <c r="D40" s="86"/>
      <c r="E40" s="218"/>
      <c r="F40" s="380"/>
    </row>
    <row r="41" spans="2:6" ht="12.75">
      <c r="B41" s="216" t="s">
        <v>174</v>
      </c>
      <c r="C41" s="217"/>
      <c r="D41" s="86"/>
      <c r="E41" s="218" t="s">
        <v>175</v>
      </c>
      <c r="F41" s="380" t="s">
        <v>345</v>
      </c>
    </row>
    <row r="42" spans="2:6" ht="12.75">
      <c r="B42" s="216"/>
      <c r="C42" s="86"/>
      <c r="D42" s="86"/>
      <c r="E42" s="218"/>
      <c r="F42" s="380"/>
    </row>
    <row r="43" spans="2:6" ht="12.75">
      <c r="B43" s="216" t="s">
        <v>186</v>
      </c>
      <c r="C43" s="217"/>
      <c r="D43" s="86"/>
      <c r="E43" s="218" t="s">
        <v>187</v>
      </c>
      <c r="F43" s="380" t="s">
        <v>346</v>
      </c>
    </row>
    <row r="44" spans="2:6" ht="12" thickBot="1">
      <c r="B44" s="220"/>
      <c r="C44" s="221"/>
      <c r="D44" s="221"/>
      <c r="E44" s="221"/>
      <c r="F44" s="381"/>
    </row>
    <row r="45" ht="12" thickTop="1">
      <c r="F45" s="39"/>
    </row>
    <row r="46" ht="11.25">
      <c r="F46" s="39"/>
    </row>
    <row r="47" ht="11.25">
      <c r="F47" s="39"/>
    </row>
    <row r="48" ht="11.25">
      <c r="F48" s="39"/>
    </row>
    <row r="49" ht="11.25">
      <c r="F49" s="39"/>
    </row>
    <row r="50" ht="11.25">
      <c r="F50" s="39"/>
    </row>
    <row r="51" ht="11.25">
      <c r="F51" s="39"/>
    </row>
    <row r="52" ht="11.25">
      <c r="F52" s="39"/>
    </row>
    <row r="53" ht="11.25">
      <c r="F53" s="39"/>
    </row>
    <row r="54" ht="11.25">
      <c r="F54" s="39"/>
    </row>
    <row r="55" ht="11.25">
      <c r="F55" s="39"/>
    </row>
    <row r="56" ht="11.25">
      <c r="F56" s="39"/>
    </row>
    <row r="57" ht="11.25">
      <c r="F57" s="39"/>
    </row>
    <row r="67" spans="6:11" ht="12.75">
      <c r="F67" s="608"/>
      <c r="G67" s="608"/>
      <c r="K67" s="223"/>
    </row>
  </sheetData>
  <sheetProtection sheet="1"/>
  <mergeCells count="2">
    <mergeCell ref="F67:G67"/>
    <mergeCell ref="E2:K2"/>
  </mergeCells>
  <printOptions/>
  <pageMargins left="0.1968503937007874" right="0.1968503937007874" top="0.3937007874015748" bottom="0.3937007874015748" header="0.1968503937007874" footer="0.03937007874015748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42"/>
  <sheetViews>
    <sheetView zoomScale="90" zoomScaleNormal="90" zoomScalePageLayoutView="0" workbookViewId="0" topLeftCell="A1">
      <selection activeCell="B1" sqref="B1:C1"/>
    </sheetView>
  </sheetViews>
  <sheetFormatPr defaultColWidth="9.33203125" defaultRowHeight="11.25"/>
  <cols>
    <col min="1" max="1" width="6.33203125" style="0" customWidth="1"/>
    <col min="2" max="2" width="23.66015625" style="0" customWidth="1"/>
    <col min="3" max="3" width="88.5" style="0" customWidth="1"/>
  </cols>
  <sheetData>
    <row r="1" spans="2:3" ht="30" customHeight="1" thickBot="1">
      <c r="B1" s="609" t="s">
        <v>394</v>
      </c>
      <c r="C1" s="609"/>
    </row>
    <row r="2" spans="2:3" ht="30" customHeight="1" thickBot="1">
      <c r="B2" s="369" t="s">
        <v>323</v>
      </c>
      <c r="C2" s="417" t="s">
        <v>266</v>
      </c>
    </row>
    <row r="3" spans="2:3" ht="28.5" customHeight="1" thickBot="1">
      <c r="B3" s="370" t="s">
        <v>324</v>
      </c>
      <c r="C3" s="365" t="s">
        <v>267</v>
      </c>
    </row>
    <row r="4" spans="2:3" ht="28.5" customHeight="1" thickBot="1">
      <c r="B4" s="370" t="s">
        <v>268</v>
      </c>
      <c r="C4" s="365" t="s">
        <v>269</v>
      </c>
    </row>
    <row r="5" spans="2:3" ht="28.5" customHeight="1" thickBot="1">
      <c r="B5" s="370" t="s">
        <v>149</v>
      </c>
      <c r="C5" s="365" t="s">
        <v>270</v>
      </c>
    </row>
    <row r="6" spans="2:3" ht="28.5" customHeight="1" thickBot="1">
      <c r="B6" s="370" t="s">
        <v>144</v>
      </c>
      <c r="C6" s="365" t="s">
        <v>271</v>
      </c>
    </row>
    <row r="7" spans="2:3" ht="28.5" customHeight="1" thickBot="1">
      <c r="B7" s="370" t="s">
        <v>272</v>
      </c>
      <c r="C7" s="365" t="s">
        <v>273</v>
      </c>
    </row>
    <row r="8" spans="2:3" ht="28.5" customHeight="1" thickBot="1">
      <c r="B8" s="370" t="s">
        <v>135</v>
      </c>
      <c r="C8" s="365" t="s">
        <v>274</v>
      </c>
    </row>
    <row r="9" spans="2:3" ht="28.5" customHeight="1" thickBot="1">
      <c r="B9" s="370" t="s">
        <v>83</v>
      </c>
      <c r="C9" s="365" t="s">
        <v>275</v>
      </c>
    </row>
    <row r="10" spans="2:3" ht="28.5" customHeight="1" thickBot="1">
      <c r="B10" s="370" t="s">
        <v>276</v>
      </c>
      <c r="C10" s="365" t="s">
        <v>277</v>
      </c>
    </row>
    <row r="11" spans="2:3" ht="28.5" customHeight="1" thickBot="1">
      <c r="B11" s="371" t="s">
        <v>278</v>
      </c>
      <c r="C11" s="365" t="s">
        <v>279</v>
      </c>
    </row>
    <row r="12" spans="2:3" ht="28.5" customHeight="1" thickBot="1">
      <c r="B12" s="371" t="s">
        <v>280</v>
      </c>
      <c r="C12" s="365" t="s">
        <v>281</v>
      </c>
    </row>
    <row r="13" spans="2:3" ht="28.5" customHeight="1" thickBot="1">
      <c r="B13" s="371" t="s">
        <v>282</v>
      </c>
      <c r="C13" s="365" t="s">
        <v>283</v>
      </c>
    </row>
    <row r="14" spans="2:3" ht="28.5" customHeight="1" thickBot="1">
      <c r="B14" s="371" t="s">
        <v>284</v>
      </c>
      <c r="C14" s="365" t="s">
        <v>285</v>
      </c>
    </row>
    <row r="15" spans="2:3" ht="28.5" customHeight="1" thickBot="1">
      <c r="B15" s="371" t="s">
        <v>286</v>
      </c>
      <c r="C15" s="365" t="s">
        <v>287</v>
      </c>
    </row>
    <row r="16" spans="2:3" ht="28.5" customHeight="1" thickBot="1">
      <c r="B16" s="371" t="s">
        <v>288</v>
      </c>
      <c r="C16" s="365" t="s">
        <v>289</v>
      </c>
    </row>
    <row r="17" spans="2:3" ht="28.5" customHeight="1" thickBot="1">
      <c r="B17" s="371" t="s">
        <v>290</v>
      </c>
      <c r="C17" s="365" t="s">
        <v>291</v>
      </c>
    </row>
    <row r="18" spans="2:3" ht="28.5" customHeight="1" thickBot="1">
      <c r="B18" s="371" t="s">
        <v>292</v>
      </c>
      <c r="C18" s="365" t="s">
        <v>293</v>
      </c>
    </row>
    <row r="19" spans="2:3" ht="28.5" customHeight="1" thickBot="1">
      <c r="B19" s="371" t="s">
        <v>294</v>
      </c>
      <c r="C19" s="365" t="s">
        <v>295</v>
      </c>
    </row>
    <row r="20" spans="2:3" ht="28.5" customHeight="1" thickBot="1">
      <c r="B20" s="371" t="s">
        <v>296</v>
      </c>
      <c r="C20" s="365" t="s">
        <v>297</v>
      </c>
    </row>
    <row r="21" spans="2:3" ht="28.5" customHeight="1" thickBot="1">
      <c r="B21" s="371" t="s">
        <v>298</v>
      </c>
      <c r="C21" s="365" t="s">
        <v>299</v>
      </c>
    </row>
    <row r="22" spans="2:3" ht="28.5" customHeight="1" thickBot="1">
      <c r="B22" s="371" t="s">
        <v>300</v>
      </c>
      <c r="C22" s="365" t="s">
        <v>301</v>
      </c>
    </row>
    <row r="23" spans="2:3" ht="28.5" customHeight="1" thickBot="1">
      <c r="B23" s="371" t="s">
        <v>302</v>
      </c>
      <c r="C23" s="365" t="s">
        <v>303</v>
      </c>
    </row>
    <row r="24" spans="2:3" ht="28.5" customHeight="1" thickBot="1">
      <c r="B24" s="371" t="s">
        <v>325</v>
      </c>
      <c r="C24" s="395" t="s">
        <v>326</v>
      </c>
    </row>
    <row r="25" spans="2:3" ht="28.5" customHeight="1" thickBot="1">
      <c r="B25" s="371" t="s">
        <v>327</v>
      </c>
      <c r="C25" s="395" t="s">
        <v>328</v>
      </c>
    </row>
    <row r="26" spans="2:3" ht="28.5" customHeight="1" thickBot="1">
      <c r="B26" s="371" t="s">
        <v>304</v>
      </c>
      <c r="C26" s="395" t="s">
        <v>305</v>
      </c>
    </row>
    <row r="27" spans="2:3" ht="28.5" customHeight="1" thickBot="1">
      <c r="B27" s="371" t="s">
        <v>306</v>
      </c>
      <c r="C27" s="395" t="s">
        <v>307</v>
      </c>
    </row>
    <row r="28" spans="2:3" ht="28.5" customHeight="1" thickBot="1">
      <c r="B28" s="373" t="s">
        <v>329</v>
      </c>
      <c r="C28" s="396" t="s">
        <v>330</v>
      </c>
    </row>
    <row r="29" spans="2:3" ht="28.5" customHeight="1" thickBot="1">
      <c r="B29" s="371" t="s">
        <v>308</v>
      </c>
      <c r="C29" s="395" t="s">
        <v>309</v>
      </c>
    </row>
    <row r="30" spans="2:3" ht="28.5" customHeight="1" thickBot="1">
      <c r="B30" s="373" t="s">
        <v>310</v>
      </c>
      <c r="C30" s="397" t="s">
        <v>311</v>
      </c>
    </row>
    <row r="31" spans="2:3" ht="28.5" customHeight="1" thickBot="1">
      <c r="B31" s="373" t="s">
        <v>331</v>
      </c>
      <c r="C31" s="397" t="s">
        <v>312</v>
      </c>
    </row>
    <row r="32" spans="2:3" ht="28.5" customHeight="1" thickBot="1">
      <c r="B32" s="371" t="s">
        <v>332</v>
      </c>
      <c r="C32" s="395" t="s">
        <v>313</v>
      </c>
    </row>
    <row r="33" spans="2:3" ht="28.5" customHeight="1" thickBot="1">
      <c r="B33" s="371" t="s">
        <v>333</v>
      </c>
      <c r="C33" s="395" t="s">
        <v>334</v>
      </c>
    </row>
    <row r="34" spans="2:3" ht="28.5" customHeight="1" thickBot="1">
      <c r="B34" s="371" t="s">
        <v>335</v>
      </c>
      <c r="C34" s="365" t="s">
        <v>314</v>
      </c>
    </row>
    <row r="35" spans="2:3" ht="28.5" customHeight="1" thickBot="1">
      <c r="B35" s="371" t="s">
        <v>336</v>
      </c>
      <c r="C35" s="365" t="s">
        <v>315</v>
      </c>
    </row>
    <row r="36" spans="2:3" ht="28.5" customHeight="1" thickBot="1">
      <c r="B36" s="370" t="s">
        <v>152</v>
      </c>
      <c r="C36" s="365" t="s">
        <v>316</v>
      </c>
    </row>
    <row r="37" spans="2:3" ht="26.25" thickBot="1">
      <c r="B37" s="370" t="s">
        <v>158</v>
      </c>
      <c r="C37" s="365" t="s">
        <v>317</v>
      </c>
    </row>
    <row r="38" spans="2:3" ht="16.5" thickBot="1">
      <c r="B38" s="372" t="s">
        <v>337</v>
      </c>
      <c r="C38" s="366" t="s">
        <v>338</v>
      </c>
    </row>
    <row r="39" spans="2:3" ht="16.5" thickBot="1">
      <c r="B39" s="374" t="s">
        <v>391</v>
      </c>
      <c r="C39" s="367" t="s">
        <v>392</v>
      </c>
    </row>
    <row r="40" spans="2:3" ht="30.75" thickBot="1">
      <c r="B40" s="375" t="s">
        <v>318</v>
      </c>
      <c r="C40" s="368" t="s">
        <v>319</v>
      </c>
    </row>
    <row r="41" spans="2:3" ht="45.75" thickBot="1">
      <c r="B41" s="376" t="s">
        <v>320</v>
      </c>
      <c r="C41" s="365" t="s">
        <v>321</v>
      </c>
    </row>
    <row r="42" spans="2:3" ht="15">
      <c r="B42" s="377"/>
      <c r="C42" s="378"/>
    </row>
  </sheetData>
  <sheetProtection sheet="1" objects="1" scenarios="1"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Tidewall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Première Demande Chantier</dc:title>
  <dc:subject>Première Demande Chantier</dc:subject>
  <dc:creator>Centre de Calcul FFVoile</dc:creator>
  <cp:keywords/>
  <dc:description/>
  <cp:lastModifiedBy>Luc GELLUSSEAU</cp:lastModifiedBy>
  <cp:lastPrinted>2017-01-03T10:23:24Z</cp:lastPrinted>
  <dcterms:created xsi:type="dcterms:W3CDTF">2009-12-24T07:39:48Z</dcterms:created>
  <dcterms:modified xsi:type="dcterms:W3CDTF">2024-01-12T16:49:03Z</dcterms:modified>
  <cp:category/>
  <cp:version/>
  <cp:contentType/>
  <cp:contentStatus/>
</cp:coreProperties>
</file>